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295" windowHeight="5310" activeTab="2"/>
  </bookViews>
  <sheets>
    <sheet name="Chart1" sheetId="1" r:id="rId1"/>
    <sheet name="Sheet1" sheetId="2" r:id="rId2"/>
    <sheet name="1" sheetId="3" r:id="rId3"/>
  </sheets>
  <definedNames>
    <definedName name="_xlnm.Print_Area" localSheetId="2">'1'!$A$1:$O$271</definedName>
    <definedName name="_xlnm.Print_Area" localSheetId="1">'Sheet1'!$A$1:$O$21</definedName>
  </definedNames>
  <calcPr fullCalcOnLoad="1"/>
</workbook>
</file>

<file path=xl/comments3.xml><?xml version="1.0" encoding="utf-8"?>
<comments xmlns="http://schemas.openxmlformats.org/spreadsheetml/2006/main">
  <authors>
    <author>cbi</author>
  </authors>
  <commentList>
    <comment ref="C187" authorId="0">
      <text>
        <r>
          <rPr>
            <b/>
            <sz val="8"/>
            <rFont val="Tahoma"/>
            <family val="2"/>
          </rPr>
          <t>cbi: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<sst xmlns="http://schemas.openxmlformats.org/spreadsheetml/2006/main" count="820" uniqueCount="339">
  <si>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</si>
  <si>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</si>
  <si>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</si>
  <si>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</si>
  <si>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</si>
  <si>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</si>
  <si>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</si>
  <si>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</si>
  <si>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</si>
  <si>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</si>
  <si>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</si>
  <si>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</si>
  <si>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</si>
  <si>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</si>
  <si>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</si>
  <si>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</si>
  <si>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</si>
  <si>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</si>
  <si>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</si>
  <si>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</si>
  <si>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</si>
  <si>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</si>
  <si>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</si>
  <si>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</si>
  <si>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</si>
  <si>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</si>
  <si>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</si>
  <si>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</si>
  <si>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    </t>
  </si>
  <si>
    <t>of issue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</si>
  <si>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</si>
  <si>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</si>
  <si>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</si>
  <si>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</si>
  <si>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</si>
  <si>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</si>
  <si>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</si>
  <si>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</si>
  <si>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</si>
  <si>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</si>
  <si>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</si>
  <si>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</si>
  <si>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2.00% - 7.50%</t>
  </si>
  <si>
    <t>3.00% - 6.50%</t>
  </si>
  <si>
    <t>2.00% - 7.20%</t>
  </si>
  <si>
    <t>سـعـر</t>
  </si>
  <si>
    <t>مبـلـغ</t>
  </si>
  <si>
    <t>المـزاد</t>
  </si>
  <si>
    <t>رقـــم</t>
  </si>
  <si>
    <t>1.50% - 5.00%</t>
  </si>
  <si>
    <t>(in days)</t>
  </si>
  <si>
    <t>%</t>
  </si>
  <si>
    <t>2.00% - 5.40%</t>
  </si>
  <si>
    <t>competitive</t>
  </si>
  <si>
    <t>التنافسيـة المقبولة</t>
  </si>
  <si>
    <t>1.00%  - 5.40%</t>
  </si>
  <si>
    <t>3.00% - 9.50%</t>
  </si>
  <si>
    <t>1.00% - 3.30%</t>
  </si>
  <si>
    <t>1.00% - 5.00%</t>
  </si>
  <si>
    <t>2.50%-6.00%</t>
  </si>
  <si>
    <t>2.50%-10.00%</t>
  </si>
  <si>
    <t>3.00%-6.80%</t>
  </si>
  <si>
    <t>3.00%-7.00%</t>
  </si>
  <si>
    <t>2.00%-6.90%</t>
  </si>
  <si>
    <t>2.00%-6.50%</t>
  </si>
  <si>
    <t>3.00%-6.50%</t>
  </si>
  <si>
    <t>4.00%-5.50%</t>
  </si>
  <si>
    <t>4.00%-6.50%</t>
  </si>
  <si>
    <t>4.00%-7.00%</t>
  </si>
  <si>
    <t>4.00%-9.90%</t>
  </si>
  <si>
    <t>6.50%-10.50%</t>
  </si>
  <si>
    <t>7.00%-11.50%</t>
  </si>
  <si>
    <t>مجموع مبالغ</t>
  </si>
  <si>
    <t>المزادات القائمة</t>
  </si>
  <si>
    <t>Accumelated</t>
  </si>
  <si>
    <t xml:space="preserve">Amount for </t>
  </si>
  <si>
    <t>all Auctions</t>
  </si>
  <si>
    <t>Cancelled</t>
  </si>
  <si>
    <t>7.00%- 10.60%</t>
  </si>
  <si>
    <t>7.00%-10.50%</t>
  </si>
  <si>
    <t>عـــدد</t>
  </si>
  <si>
    <t>7.50%-10.50%</t>
  </si>
  <si>
    <t>7.00%- 10.00%</t>
  </si>
  <si>
    <t>8.00%- 9.60%</t>
  </si>
  <si>
    <t>7.00% - 10.50%</t>
  </si>
  <si>
    <t>8.00% - 9.00%</t>
  </si>
  <si>
    <t>7.00% - 9.40%</t>
  </si>
  <si>
    <t>8.00%- 10.10%</t>
  </si>
  <si>
    <t xml:space="preserve">Historical  Details of Auctions T.Bills since 18.7.2004 upto date                   </t>
  </si>
  <si>
    <t>7.00% - 9.30%</t>
  </si>
  <si>
    <t>7.50%-15.00%</t>
  </si>
  <si>
    <t>7.00% - 14.20%</t>
  </si>
  <si>
    <t>7.00% - 14.00%</t>
  </si>
  <si>
    <t>6.00% -14.50%</t>
  </si>
  <si>
    <t>8.00%-12.50%</t>
  </si>
  <si>
    <t>تفصيـــل تأريخي للمــزادات حوالات خزينة وزارة المالية المقامـــة للفتـرة مـن 2004/7/18 ولغايـــة الوقت الحاضر</t>
  </si>
  <si>
    <t xml:space="preserve">Bid range </t>
  </si>
  <si>
    <t>8.00%-9.00%</t>
  </si>
  <si>
    <t>15.00% -16.00%</t>
  </si>
  <si>
    <t>21.00%-21.00%</t>
  </si>
  <si>
    <t>20.00%-22.00%</t>
  </si>
  <si>
    <t>20.00%-25.00%</t>
  </si>
  <si>
    <t>20.00%-24.40%</t>
  </si>
  <si>
    <t>20.00%-24.50%</t>
  </si>
  <si>
    <t>19.00%-_24.00%</t>
  </si>
  <si>
    <t>19.00%-21.00%</t>
  </si>
  <si>
    <t>18.90%- 21.00%</t>
  </si>
  <si>
    <t>19.20% -24.50%</t>
  </si>
  <si>
    <t>19.00% -21.00%</t>
  </si>
  <si>
    <t xml:space="preserve">المبلغ المدفوع </t>
  </si>
  <si>
    <t>لصالح الوزارة</t>
  </si>
  <si>
    <t>Total Payment</t>
  </si>
  <si>
    <t>for MOF</t>
  </si>
  <si>
    <t>19.80% -21.00%</t>
  </si>
  <si>
    <t>19.40% -21.00%</t>
  </si>
  <si>
    <t>18.00% -21.00%</t>
  </si>
  <si>
    <t>17.90% -24.40%</t>
  </si>
  <si>
    <t>17.50%-19.00%</t>
  </si>
  <si>
    <t>17.50%-23.90%</t>
  </si>
  <si>
    <t>15.00%-18.00%</t>
  </si>
  <si>
    <t>17.5%-18.00%</t>
  </si>
  <si>
    <t>17.50%-18.00%</t>
  </si>
  <si>
    <t>17.00%-18.00%</t>
  </si>
  <si>
    <t>17.00%-18.50%</t>
  </si>
  <si>
    <t>16.00%-18.00%</t>
  </si>
  <si>
    <t>15.00%-17.00%</t>
  </si>
  <si>
    <t>13.20%-17.20%</t>
  </si>
  <si>
    <t>14.00% -16.00%</t>
  </si>
  <si>
    <t>15.50-16.00%</t>
  </si>
  <si>
    <t>13.00%-16.00%</t>
  </si>
  <si>
    <t>15.00%-16.00%</t>
  </si>
  <si>
    <t>14.00%-15.00%</t>
  </si>
  <si>
    <t>14.00%-16.00%</t>
  </si>
  <si>
    <t>14.50%-15.90%</t>
  </si>
  <si>
    <t>12.50%-14.50%</t>
  </si>
  <si>
    <t>9.50%-14.00%</t>
  </si>
  <si>
    <t>8.50%-12.00%</t>
  </si>
  <si>
    <t>4.00%-7.20%</t>
  </si>
  <si>
    <t>5.00%-10.00%</t>
  </si>
  <si>
    <t>3.50%-9.00%</t>
  </si>
  <si>
    <t>4.00% - 5.00%</t>
  </si>
  <si>
    <t>4.00% -5.00%</t>
  </si>
  <si>
    <t>3.50%-6.50%</t>
  </si>
  <si>
    <t>4.50%-5.50%</t>
  </si>
  <si>
    <t>24/8/2009</t>
  </si>
  <si>
    <t>24/11/2009</t>
  </si>
  <si>
    <t>21/9/2009</t>
  </si>
  <si>
    <t>22/12/2009</t>
  </si>
  <si>
    <t>19/10/2009</t>
  </si>
  <si>
    <t>19/01/2010</t>
  </si>
  <si>
    <t>5.00%-5.50%</t>
  </si>
  <si>
    <t>4.50%-5.50</t>
  </si>
  <si>
    <t>16/11/2009</t>
  </si>
  <si>
    <t>4.50%-6.00%</t>
  </si>
  <si>
    <t>عطلة العيد</t>
  </si>
  <si>
    <t>30/11/2009</t>
  </si>
  <si>
    <t>14/12/2009</t>
  </si>
  <si>
    <t>5.00%-6.00%</t>
  </si>
  <si>
    <t>28/12/2009</t>
  </si>
  <si>
    <t>y1</t>
  </si>
  <si>
    <t>5.50%-7.00%</t>
  </si>
  <si>
    <t>HY1</t>
  </si>
  <si>
    <t>5.50%-6.50%</t>
  </si>
  <si>
    <t>HY2</t>
  </si>
  <si>
    <t>HY3</t>
  </si>
  <si>
    <t>5.60%-6.00%</t>
  </si>
  <si>
    <t>y2</t>
  </si>
  <si>
    <t>Y3</t>
  </si>
  <si>
    <t>Y4</t>
  </si>
  <si>
    <t>4.30%-6.00%</t>
  </si>
  <si>
    <t>Y5</t>
  </si>
  <si>
    <t>cancell</t>
  </si>
  <si>
    <t>Y6</t>
  </si>
  <si>
    <t>4.50%-5.60%</t>
  </si>
  <si>
    <t>Y7</t>
  </si>
  <si>
    <t>Y8</t>
  </si>
  <si>
    <t>5.40%-9.00</t>
  </si>
  <si>
    <t>Y9</t>
  </si>
  <si>
    <t>HY4</t>
  </si>
  <si>
    <t>Cansell</t>
  </si>
  <si>
    <t>cansell</t>
  </si>
  <si>
    <t>*HY6</t>
  </si>
  <si>
    <t>5.00% - 10.00%</t>
  </si>
  <si>
    <t>*HY7</t>
  </si>
  <si>
    <t>*HY8</t>
  </si>
  <si>
    <t>*HY9</t>
  </si>
  <si>
    <t>7.50%- 10.50%</t>
  </si>
  <si>
    <t>*HY10</t>
  </si>
  <si>
    <t>*HY11</t>
  </si>
  <si>
    <t>8.00% - 10.50%</t>
  </si>
  <si>
    <t>*HY12</t>
  </si>
  <si>
    <t>*HY13</t>
  </si>
  <si>
    <t>8.00%-10.00%</t>
  </si>
  <si>
    <t>*HY14</t>
  </si>
  <si>
    <t>*HY15</t>
  </si>
  <si>
    <t>*HY16</t>
  </si>
  <si>
    <t>*HY17</t>
  </si>
  <si>
    <t>7.50%-10.00%</t>
  </si>
  <si>
    <t>*HY18</t>
  </si>
  <si>
    <t>*HY19</t>
  </si>
  <si>
    <t>*HY20</t>
  </si>
  <si>
    <t>8.50%-10.00%</t>
  </si>
  <si>
    <t>*HY21</t>
  </si>
  <si>
    <t>7.40%-10.00%</t>
  </si>
  <si>
    <t>*HY22</t>
  </si>
  <si>
    <t>*HY23</t>
  </si>
  <si>
    <t>6.50%-10.00%</t>
  </si>
  <si>
    <t>*HY24</t>
  </si>
  <si>
    <t>*HY25</t>
  </si>
  <si>
    <t>7.00% -10.20%</t>
  </si>
  <si>
    <t>*HY26</t>
  </si>
  <si>
    <t>HY5</t>
  </si>
  <si>
    <t>*HY27</t>
  </si>
  <si>
    <t>*HY28</t>
  </si>
  <si>
    <t>8.50%-9.90%</t>
  </si>
  <si>
    <t>HY29</t>
  </si>
  <si>
    <t>8.00%- 10.00%</t>
  </si>
  <si>
    <t>*HY30</t>
  </si>
  <si>
    <t>8.50%-9.80%</t>
  </si>
  <si>
    <t>*HY31</t>
  </si>
  <si>
    <t>8.50%-9.50%</t>
  </si>
  <si>
    <t>24/01/2012</t>
  </si>
  <si>
    <t>HY32</t>
  </si>
  <si>
    <t>*HY33</t>
  </si>
  <si>
    <t>*HY34</t>
  </si>
  <si>
    <t>8.50%-9.30%</t>
  </si>
  <si>
    <t>*HY35</t>
  </si>
  <si>
    <t>6.00% -9.20%</t>
  </si>
  <si>
    <t>*HY36</t>
  </si>
  <si>
    <t>4.50%-9.20%</t>
  </si>
  <si>
    <t>*HY37</t>
  </si>
  <si>
    <t>4.50%-7.40%</t>
  </si>
  <si>
    <t>*HY38</t>
  </si>
  <si>
    <t>5.00%-7.00%</t>
  </si>
  <si>
    <t xml:space="preserve">                                            تفصيـــل تأريخي للمــزادات حوالات خزينة وزارة المالية المقامـــة للفتـرة مـن 2010/01/11 ولغايـــة الوقت الحاضر</t>
  </si>
  <si>
    <t xml:space="preserve">Historical  Details of Auctions T.Bills since11.01.2010 upto date                        </t>
  </si>
  <si>
    <t>*HY39</t>
  </si>
  <si>
    <t>4.90%-6.40%</t>
  </si>
  <si>
    <t>*HY40</t>
  </si>
  <si>
    <t>5.00%-5.60%</t>
  </si>
  <si>
    <t>*HY41</t>
  </si>
  <si>
    <t>3.80%-5.60%</t>
  </si>
  <si>
    <t>*HY42</t>
  </si>
  <si>
    <t>3.80%-5.30%</t>
  </si>
  <si>
    <t>*HY43</t>
  </si>
  <si>
    <t>3.90%-5.20%</t>
  </si>
  <si>
    <t>*HY44</t>
  </si>
  <si>
    <t>CANSELL</t>
  </si>
  <si>
    <t>4.00% - 4.90%</t>
  </si>
  <si>
    <t>4.00% -9.00%</t>
  </si>
  <si>
    <t>*HY45</t>
  </si>
  <si>
    <t>*HY46</t>
  </si>
  <si>
    <t>*HY47</t>
  </si>
  <si>
    <t>4.20%-9.50%</t>
  </si>
  <si>
    <t>*HY48</t>
  </si>
  <si>
    <t>4.80%- 8.90%</t>
  </si>
  <si>
    <t>5.00%-6.70%</t>
  </si>
  <si>
    <t>*HY49</t>
  </si>
  <si>
    <t>*HY50</t>
  </si>
  <si>
    <t>4.00% - 9.00%</t>
  </si>
  <si>
    <t>*HY51</t>
  </si>
  <si>
    <t>*HY52</t>
  </si>
  <si>
    <t>*HY53</t>
  </si>
  <si>
    <t>4.10% - 5.50%</t>
  </si>
  <si>
    <t>*HY54</t>
  </si>
  <si>
    <t>4.20%-8.00%</t>
  </si>
  <si>
    <t>*HY55</t>
  </si>
  <si>
    <t>4.50%-7.90%</t>
  </si>
  <si>
    <t>*HY56</t>
  </si>
  <si>
    <t>4.00%-5.80%</t>
  </si>
  <si>
    <t>*HY57</t>
  </si>
  <si>
    <t>4.00%-6.00%</t>
  </si>
  <si>
    <t>*HY58</t>
  </si>
  <si>
    <t>4.20%-7.00%</t>
  </si>
  <si>
    <t>Y10</t>
  </si>
  <si>
    <t>4.50%8.90%</t>
  </si>
  <si>
    <t>*HY59</t>
  </si>
  <si>
    <t>5.00%-8.50%</t>
  </si>
  <si>
    <t>Y11</t>
  </si>
  <si>
    <t>5.00%-9.00%</t>
  </si>
  <si>
    <t>*HY60</t>
  </si>
  <si>
    <t>5.00%-8.40%</t>
  </si>
  <si>
    <t>*HY61</t>
  </si>
  <si>
    <t>y13</t>
  </si>
  <si>
    <t>5.50%-9.90%</t>
  </si>
  <si>
    <t>y14</t>
  </si>
  <si>
    <t>5.00%-7.50%</t>
  </si>
  <si>
    <t>Y15</t>
  </si>
  <si>
    <t>6.00%-7.00%</t>
  </si>
  <si>
    <t>Y16</t>
  </si>
  <si>
    <t>4.50% - 6.00%</t>
  </si>
  <si>
    <t>y17</t>
  </si>
  <si>
    <t>4.00% - 6.00%</t>
  </si>
  <si>
    <t>Y17</t>
  </si>
  <si>
    <t>Y18</t>
  </si>
  <si>
    <t>Y19</t>
  </si>
  <si>
    <t>Y20</t>
  </si>
  <si>
    <t>4.00%-5.00%</t>
  </si>
  <si>
    <t>Y21C</t>
  </si>
  <si>
    <t>Y22</t>
  </si>
  <si>
    <t>Y23</t>
  </si>
  <si>
    <t>Y24</t>
  </si>
  <si>
    <t>Y25</t>
  </si>
  <si>
    <t>4.00%-4.90%</t>
  </si>
  <si>
    <t>Y25C1</t>
  </si>
  <si>
    <t>5.00%- 6.50%</t>
  </si>
  <si>
    <t>4.00%- 4.90%</t>
  </si>
  <si>
    <t>Y21</t>
  </si>
  <si>
    <t>Y26</t>
  </si>
  <si>
    <t>4.50% - 5.50%</t>
  </si>
  <si>
    <t>Y27</t>
  </si>
  <si>
    <t>الحوالات المصدرة على نظام CSD خلال عام 2016</t>
  </si>
  <si>
    <t>Y28</t>
  </si>
  <si>
    <t>Y29</t>
  </si>
  <si>
    <t>Y30</t>
  </si>
  <si>
    <t>4.00%-8.00%</t>
  </si>
  <si>
    <t>Y31</t>
  </si>
  <si>
    <t>Y32</t>
  </si>
  <si>
    <t>3.80%-4.50%</t>
  </si>
  <si>
    <t>Y33</t>
  </si>
  <si>
    <t>4.00%-5.10%</t>
  </si>
  <si>
    <t>Y34</t>
  </si>
  <si>
    <t>Y35</t>
  </si>
  <si>
    <t>Y36</t>
  </si>
  <si>
    <t>3.50%-5.20%</t>
  </si>
  <si>
    <t>3.00%-5.30%</t>
  </si>
  <si>
    <t>Y37</t>
  </si>
  <si>
    <t>3.00%-5.00%</t>
  </si>
  <si>
    <t>Y38</t>
  </si>
  <si>
    <t>3.00%-4.50%</t>
  </si>
  <si>
    <t>Y39</t>
  </si>
  <si>
    <t>3.00%-4.00%</t>
  </si>
  <si>
    <t>Y40</t>
  </si>
  <si>
    <t>3.00%-3.80%</t>
  </si>
  <si>
    <t>Y41</t>
  </si>
  <si>
    <t>2.50%-4.40%</t>
  </si>
  <si>
    <t>Y42</t>
  </si>
  <si>
    <t>2.00%-2.90%</t>
  </si>
  <si>
    <t xml:space="preserve">                                 Details of Auctions T.Bills for 2017/11/15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</si>
</sst>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mmm\-yyyy"/>
    <numFmt numFmtId="203" formatCode="[$-801]dd\ mmmm\,\ yyyy"/>
    <numFmt numFmtId="204" formatCode="[$-801]hh:mm:ss\ AM/PM"/>
    <numFmt numFmtId="205" formatCode="[$-409]dddd\,\ mmmm\ dd\,\ yyyy"/>
    <numFmt numFmtId="206" formatCode="dd\-mm\-yy"/>
    <numFmt numFmtId="207" formatCode="mm\-dd\-yy"/>
    <numFmt numFmtId="208" formatCode="[$-409]h:mm:ss\ AM/PM"/>
    <numFmt numFmtId="209" formatCode="[$-C09]dddd\,\ d\ mmmm\ yyyy"/>
    <numFmt numFmtId="210" formatCode="d/m/yyyy;@"/>
    <numFmt numFmtId="211" formatCode="yy/mm/dd;@"/>
    <numFmt numFmtId="212" formatCode="dd/mm/yyyy;@"/>
    <numFmt numFmtId="213" formatCode="dd/mm/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36"/>
      <name val="Arial"/>
      <family val="2"/>
    </font>
    <font>
      <b/>
      <sz val="40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0.85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94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194" fontId="7" fillId="33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14" fontId="7" fillId="33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194" fontId="7" fillId="33" borderId="12" xfId="0" applyNumberFormat="1" applyFont="1" applyFill="1" applyBorder="1" applyAlignment="1">
      <alignment horizontal="center"/>
    </xf>
    <xf numFmtId="194" fontId="7" fillId="33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4" fontId="7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4" fontId="7" fillId="33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194" fontId="7" fillId="33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01" fontId="7" fillId="0" borderId="15" xfId="0" applyNumberFormat="1" applyFont="1" applyBorder="1" applyAlignment="1">
      <alignment/>
    </xf>
    <xf numFmtId="20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4" fontId="7" fillId="34" borderId="15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10" fontId="7" fillId="34" borderId="15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34" borderId="0" xfId="0" applyFont="1" applyFill="1" applyBorder="1" applyAlignment="1">
      <alignment horizontal="center"/>
    </xf>
    <xf numFmtId="194" fontId="7" fillId="0" borderId="0" xfId="0" applyNumberFormat="1" applyFont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94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94" fontId="7" fillId="0" borderId="16" xfId="0" applyNumberFormat="1" applyFont="1" applyBorder="1" applyAlignment="1">
      <alignment horizontal="center"/>
    </xf>
    <xf numFmtId="194" fontId="7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94" fontId="7" fillId="33" borderId="0" xfId="0" applyNumberFormat="1" applyFont="1" applyFill="1" applyBorder="1" applyAlignment="1">
      <alignment horizontal="center"/>
    </xf>
    <xf numFmtId="194" fontId="7" fillId="33" borderId="28" xfId="0" applyNumberFormat="1" applyFont="1" applyFill="1" applyBorder="1" applyAlignment="1">
      <alignment/>
    </xf>
    <xf numFmtId="194" fontId="7" fillId="33" borderId="10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14" fontId="7" fillId="34" borderId="16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10" fontId="7" fillId="34" borderId="16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0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201" fontId="7" fillId="0" borderId="16" xfId="0" applyNumberFormat="1" applyFont="1" applyFill="1" applyBorder="1" applyAlignment="1">
      <alignment/>
    </xf>
    <xf numFmtId="201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/>
    </xf>
    <xf numFmtId="0" fontId="7" fillId="33" borderId="32" xfId="0" applyFont="1" applyFill="1" applyBorder="1" applyAlignment="1">
      <alignment horizontal="center"/>
    </xf>
    <xf numFmtId="14" fontId="7" fillId="33" borderId="33" xfId="0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7" fillId="33" borderId="33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center"/>
    </xf>
    <xf numFmtId="194" fontId="7" fillId="33" borderId="33" xfId="0" applyNumberFormat="1" applyFont="1" applyFill="1" applyBorder="1" applyAlignment="1">
      <alignment horizontal="center"/>
    </xf>
    <xf numFmtId="0" fontId="7" fillId="0" borderId="35" xfId="0" applyFont="1" applyBorder="1" applyAlignment="1">
      <alignment/>
    </xf>
    <xf numFmtId="194" fontId="7" fillId="33" borderId="20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14" fontId="7" fillId="35" borderId="16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10" fontId="7" fillId="35" borderId="16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194" fontId="7" fillId="33" borderId="34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vertical="center"/>
    </xf>
    <xf numFmtId="213" fontId="7" fillId="35" borderId="15" xfId="0" applyNumberFormat="1" applyFont="1" applyFill="1" applyBorder="1" applyAlignment="1">
      <alignment horizontal="center" vertical="center"/>
    </xf>
    <xf numFmtId="3" fontId="7" fillId="35" borderId="15" xfId="0" applyNumberFormat="1" applyFont="1" applyFill="1" applyBorder="1" applyAlignment="1" applyProtection="1">
      <alignment horizontal="center" vertical="center"/>
      <protection hidden="1" locked="0"/>
    </xf>
    <xf numFmtId="2" fontId="7" fillId="35" borderId="15" xfId="0" applyNumberFormat="1" applyFont="1" applyFill="1" applyBorder="1" applyAlignment="1">
      <alignment horizontal="center" vertical="center"/>
    </xf>
    <xf numFmtId="9" fontId="7" fillId="35" borderId="15" xfId="0" applyNumberFormat="1" applyFont="1" applyFill="1" applyBorder="1" applyAlignment="1">
      <alignment horizontal="center" vertical="center"/>
    </xf>
    <xf numFmtId="10" fontId="7" fillId="35" borderId="15" xfId="0" applyNumberFormat="1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/>
    </xf>
    <xf numFmtId="213" fontId="7" fillId="35" borderId="16" xfId="0" applyNumberFormat="1" applyFont="1" applyFill="1" applyBorder="1" applyAlignment="1">
      <alignment horizontal="center" vertical="center"/>
    </xf>
    <xf numFmtId="3" fontId="7" fillId="35" borderId="16" xfId="0" applyNumberFormat="1" applyFont="1" applyFill="1" applyBorder="1" applyAlignment="1">
      <alignment horizontal="center" vertical="center"/>
    </xf>
    <xf numFmtId="14" fontId="7" fillId="35" borderId="16" xfId="0" applyNumberFormat="1" applyFont="1" applyFill="1" applyBorder="1" applyAlignment="1">
      <alignment horizontal="center" vertical="center"/>
    </xf>
    <xf numFmtId="2" fontId="7" fillId="35" borderId="16" xfId="0" applyNumberFormat="1" applyFont="1" applyFill="1" applyBorder="1" applyAlignment="1">
      <alignment horizontal="center" vertical="center"/>
    </xf>
    <xf numFmtId="10" fontId="7" fillId="35" borderId="16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3" fontId="7" fillId="35" borderId="16" xfId="0" applyNumberFormat="1" applyFont="1" applyFill="1" applyBorder="1" applyAlignment="1" applyProtection="1">
      <alignment horizontal="center" vertical="center"/>
      <protection hidden="1" locked="0"/>
    </xf>
    <xf numFmtId="9" fontId="7" fillId="35" borderId="16" xfId="0" applyNumberFormat="1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14" fontId="11" fillId="33" borderId="33" xfId="0" applyNumberFormat="1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2" fontId="11" fillId="33" borderId="33" xfId="0" applyNumberFormat="1" applyFont="1" applyFill="1" applyBorder="1" applyAlignment="1">
      <alignment horizontal="center"/>
    </xf>
    <xf numFmtId="0" fontId="11" fillId="33" borderId="34" xfId="0" applyNumberFormat="1" applyFont="1" applyFill="1" applyBorder="1" applyAlignment="1">
      <alignment horizontal="center"/>
    </xf>
    <xf numFmtId="0" fontId="11" fillId="33" borderId="33" xfId="0" applyNumberFormat="1" applyFont="1" applyFill="1" applyBorder="1" applyAlignment="1">
      <alignment horizontal="center"/>
    </xf>
    <xf numFmtId="194" fontId="11" fillId="33" borderId="33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194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4" xfId="0" applyFont="1" applyFill="1" applyBorder="1" applyAlignment="1">
      <alignment/>
    </xf>
    <xf numFmtId="14" fontId="11" fillId="33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4" fontId="11" fillId="33" borderId="14" xfId="0" applyNumberFormat="1" applyFont="1" applyFill="1" applyBorder="1" applyAlignment="1">
      <alignment/>
    </xf>
    <xf numFmtId="2" fontId="11" fillId="33" borderId="14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11" fillId="33" borderId="14" xfId="0" applyNumberFormat="1" applyFont="1" applyFill="1" applyBorder="1" applyAlignment="1">
      <alignment horizontal="center"/>
    </xf>
    <xf numFmtId="194" fontId="11" fillId="33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213" fontId="11" fillId="0" borderId="15" xfId="0" applyNumberFormat="1" applyFont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0" fontId="11" fillId="34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34" borderId="16" xfId="0" applyFont="1" applyFill="1" applyBorder="1" applyAlignment="1">
      <alignment horizontal="center" vertical="center"/>
    </xf>
    <xf numFmtId="213" fontId="11" fillId="0" borderId="16" xfId="0" applyNumberFormat="1" applyFont="1" applyBorder="1" applyAlignment="1">
      <alignment horizontal="center" vertical="center"/>
    </xf>
    <xf numFmtId="3" fontId="11" fillId="34" borderId="16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3" fontId="11" fillId="34" borderId="27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 applyProtection="1">
      <alignment horizontal="center" vertical="center"/>
      <protection hidden="1" locked="0"/>
    </xf>
    <xf numFmtId="3" fontId="11" fillId="0" borderId="15" xfId="0" applyNumberFormat="1" applyFont="1" applyBorder="1" applyAlignment="1">
      <alignment horizontal="center" vertical="center"/>
    </xf>
    <xf numFmtId="10" fontId="11" fillId="0" borderId="15" xfId="0" applyNumberFormat="1" applyFont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3" fontId="11" fillId="0" borderId="16" xfId="0" applyNumberFormat="1" applyFont="1" applyBorder="1" applyAlignment="1" applyProtection="1">
      <alignment horizontal="center" vertical="center"/>
      <protection hidden="1" locked="0"/>
    </xf>
    <xf numFmtId="3" fontId="11" fillId="0" borderId="16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9" fontId="11" fillId="0" borderId="1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16" xfId="0" applyFont="1" applyBorder="1" applyAlignment="1">
      <alignment/>
    </xf>
    <xf numFmtId="0" fontId="11" fillId="35" borderId="15" xfId="0" applyFont="1" applyFill="1" applyBorder="1" applyAlignment="1">
      <alignment horizontal="center" vertical="center"/>
    </xf>
    <xf numFmtId="213" fontId="11" fillId="35" borderId="15" xfId="0" applyNumberFormat="1" applyFont="1" applyFill="1" applyBorder="1" applyAlignment="1">
      <alignment horizontal="center" vertical="center"/>
    </xf>
    <xf numFmtId="3" fontId="11" fillId="35" borderId="15" xfId="0" applyNumberFormat="1" applyFont="1" applyFill="1" applyBorder="1" applyAlignment="1" applyProtection="1">
      <alignment horizontal="center" vertical="center"/>
      <protection hidden="1" locked="0"/>
    </xf>
    <xf numFmtId="3" fontId="11" fillId="35" borderId="15" xfId="0" applyNumberFormat="1" applyFont="1" applyFill="1" applyBorder="1" applyAlignment="1">
      <alignment horizontal="center" vertical="center"/>
    </xf>
    <xf numFmtId="10" fontId="11" fillId="35" borderId="15" xfId="0" applyNumberFormat="1" applyFont="1" applyFill="1" applyBorder="1" applyAlignment="1">
      <alignment horizontal="center" vertical="center"/>
    </xf>
    <xf numFmtId="9" fontId="11" fillId="35" borderId="15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2" fontId="12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1" fillId="35" borderId="16" xfId="0" applyFont="1" applyFill="1" applyBorder="1" applyAlignment="1">
      <alignment horizontal="center" vertical="center"/>
    </xf>
    <xf numFmtId="213" fontId="11" fillId="35" borderId="16" xfId="0" applyNumberFormat="1" applyFont="1" applyFill="1" applyBorder="1" applyAlignment="1">
      <alignment horizontal="center" vertical="center"/>
    </xf>
    <xf numFmtId="3" fontId="11" fillId="35" borderId="16" xfId="0" applyNumberFormat="1" applyFont="1" applyFill="1" applyBorder="1" applyAlignment="1" applyProtection="1">
      <alignment horizontal="center" vertical="center"/>
      <protection hidden="1" locked="0"/>
    </xf>
    <xf numFmtId="3" fontId="11" fillId="35" borderId="16" xfId="0" applyNumberFormat="1" applyFont="1" applyFill="1" applyBorder="1" applyAlignment="1">
      <alignment horizontal="center" vertical="center"/>
    </xf>
    <xf numFmtId="10" fontId="11" fillId="35" borderId="16" xfId="0" applyNumberFormat="1" applyFont="1" applyFill="1" applyBorder="1" applyAlignment="1">
      <alignment horizontal="center" vertical="center"/>
    </xf>
    <xf numFmtId="9" fontId="11" fillId="35" borderId="16" xfId="0" applyNumberFormat="1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11" fillId="33" borderId="36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7" fillId="35" borderId="26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5" xfId="0" applyFont="1" applyFill="1" applyBorder="1" applyAlignment="1">
      <alignment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vertical="center"/>
    </xf>
    <xf numFmtId="3" fontId="7" fillId="35" borderId="0" xfId="0" applyNumberFormat="1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6" borderId="16" xfId="0" applyFont="1" applyFill="1" applyBorder="1" applyAlignment="1">
      <alignment horizontal="center" vertical="center"/>
    </xf>
    <xf numFmtId="213" fontId="7" fillId="36" borderId="16" xfId="0" applyNumberFormat="1" applyFont="1" applyFill="1" applyBorder="1" applyAlignment="1">
      <alignment horizontal="center" vertical="center"/>
    </xf>
    <xf numFmtId="3" fontId="7" fillId="36" borderId="16" xfId="0" applyNumberFormat="1" applyFont="1" applyFill="1" applyBorder="1" applyAlignment="1" applyProtection="1">
      <alignment horizontal="center" vertical="center"/>
      <protection hidden="1" locked="0"/>
    </xf>
    <xf numFmtId="3" fontId="7" fillId="36" borderId="16" xfId="0" applyNumberFormat="1" applyFont="1" applyFill="1" applyBorder="1" applyAlignment="1">
      <alignment horizontal="center" vertical="center"/>
    </xf>
    <xf numFmtId="10" fontId="7" fillId="36" borderId="16" xfId="0" applyNumberFormat="1" applyFont="1" applyFill="1" applyBorder="1" applyAlignment="1">
      <alignment horizontal="center" vertical="center"/>
    </xf>
    <xf numFmtId="9" fontId="7" fillId="36" borderId="16" xfId="0" applyNumberFormat="1" applyFont="1" applyFill="1" applyBorder="1" applyAlignment="1">
      <alignment horizontal="center" vertical="center"/>
    </xf>
    <xf numFmtId="3" fontId="7" fillId="36" borderId="24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2" fontId="9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54" fillId="35" borderId="16" xfId="0" applyFont="1" applyFill="1" applyBorder="1" applyAlignment="1">
      <alignment horizontal="center" vertical="center"/>
    </xf>
    <xf numFmtId="213" fontId="54" fillId="35" borderId="16" xfId="0" applyNumberFormat="1" applyFont="1" applyFill="1" applyBorder="1" applyAlignment="1">
      <alignment horizontal="center" vertical="center"/>
    </xf>
    <xf numFmtId="3" fontId="54" fillId="35" borderId="16" xfId="0" applyNumberFormat="1" applyFont="1" applyFill="1" applyBorder="1" applyAlignment="1" applyProtection="1">
      <alignment horizontal="center" vertical="center"/>
      <protection hidden="1" locked="0"/>
    </xf>
    <xf numFmtId="3" fontId="54" fillId="35" borderId="16" xfId="0" applyNumberFormat="1" applyFont="1" applyFill="1" applyBorder="1" applyAlignment="1">
      <alignment horizontal="center" vertical="center"/>
    </xf>
    <xf numFmtId="10" fontId="54" fillId="35" borderId="16" xfId="0" applyNumberFormat="1" applyFont="1" applyFill="1" applyBorder="1" applyAlignment="1">
      <alignment horizontal="center" vertical="center"/>
    </xf>
    <xf numFmtId="9" fontId="54" fillId="35" borderId="16" xfId="0" applyNumberFormat="1" applyFont="1" applyFill="1" applyBorder="1" applyAlignment="1">
      <alignment horizontal="center" vertical="center"/>
    </xf>
    <xf numFmtId="3" fontId="54" fillId="35" borderId="15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/>
    </xf>
    <xf numFmtId="2" fontId="55" fillId="35" borderId="0" xfId="0" applyNumberFormat="1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5" fillId="35" borderId="27" xfId="0" applyFont="1" applyFill="1" applyBorder="1" applyAlignment="1">
      <alignment/>
    </xf>
    <xf numFmtId="0" fontId="55" fillId="35" borderId="16" xfId="0" applyFont="1" applyFill="1" applyBorder="1" applyAlignment="1">
      <alignment/>
    </xf>
    <xf numFmtId="2" fontId="55" fillId="35" borderId="16" xfId="0" applyNumberFormat="1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2" fontId="55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center"/>
    </xf>
    <xf numFmtId="14" fontId="7" fillId="0" borderId="30" xfId="0" applyNumberFormat="1" applyFont="1" applyFill="1" applyBorder="1" applyAlignment="1">
      <alignment horizontal="center"/>
    </xf>
    <xf numFmtId="14" fontId="7" fillId="0" borderId="2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اسعار الفوائد التي رست بها المزادات للفترة من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2018/10/11 لغاية 2019/10/10</a:t>
            </a:r>
          </a:p>
        </c:rich>
      </c:tx>
      <c:layout>
        <c:manualLayout>
          <c:xMode val="factor"/>
          <c:yMode val="factor"/>
          <c:x val="0.005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6"/>
          <c:w val="0.9572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1!$L$259:$L$260</c:f>
              <c:strCache>
                <c:ptCount val="1"/>
                <c:pt idx="0">
                  <c:v>سـعـر الخصم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(1!$A$220:$A$233,1!$A$235:$A$241,1!$A$242,1!$A$243,1!$A$244,1!$A$245,1!$A$246:$A$248,1!$A$249,1!$A$250,1!$A$251,1!$A$252,1!$A$253,1!$A$254,1!$A$255,1!$A$256,1!$A$257)</c:f>
              <c:strCache>
                <c:ptCount val="37"/>
                <c:pt idx="0">
                  <c:v>*HY58</c:v>
                </c:pt>
                <c:pt idx="1">
                  <c:v>Y10</c:v>
                </c:pt>
                <c:pt idx="2">
                  <c:v>*HY59</c:v>
                </c:pt>
                <c:pt idx="3">
                  <c:v>Y11</c:v>
                </c:pt>
                <c:pt idx="4">
                  <c:v>*HY60</c:v>
                </c:pt>
                <c:pt idx="5">
                  <c:v>*HY61</c:v>
                </c:pt>
                <c:pt idx="6">
                  <c:v>y13</c:v>
                </c:pt>
                <c:pt idx="7">
                  <c:v>y14</c:v>
                </c:pt>
                <c:pt idx="8">
                  <c:v>Y15</c:v>
                </c:pt>
                <c:pt idx="9">
                  <c:v>Y16</c:v>
                </c:pt>
                <c:pt idx="10">
                  <c:v>Y17</c:v>
                </c:pt>
                <c:pt idx="11">
                  <c:v>Y18</c:v>
                </c:pt>
                <c:pt idx="12">
                  <c:v>Y19</c:v>
                </c:pt>
                <c:pt idx="13">
                  <c:v>Y20</c:v>
                </c:pt>
                <c:pt idx="14">
                  <c:v>Y21C</c:v>
                </c:pt>
                <c:pt idx="15">
                  <c:v>Y22</c:v>
                </c:pt>
                <c:pt idx="16">
                  <c:v>Y23</c:v>
                </c:pt>
                <c:pt idx="17">
                  <c:v>Y24</c:v>
                </c:pt>
                <c:pt idx="18">
                  <c:v>Y25</c:v>
                </c:pt>
                <c:pt idx="19">
                  <c:v>Y25C1</c:v>
                </c:pt>
                <c:pt idx="20">
                  <c:v>Y26</c:v>
                </c:pt>
                <c:pt idx="21">
                  <c:v>Y27</c:v>
                </c:pt>
                <c:pt idx="22">
                  <c:v>Y28</c:v>
                </c:pt>
                <c:pt idx="23">
                  <c:v>Y29</c:v>
                </c:pt>
                <c:pt idx="24">
                  <c:v>Y30</c:v>
                </c:pt>
                <c:pt idx="25">
                  <c:v>Y31</c:v>
                </c:pt>
                <c:pt idx="26">
                  <c:v>Y32</c:v>
                </c:pt>
                <c:pt idx="27">
                  <c:v>Y33</c:v>
                </c:pt>
                <c:pt idx="28">
                  <c:v>Y34</c:v>
                </c:pt>
                <c:pt idx="29">
                  <c:v>Y35</c:v>
                </c:pt>
                <c:pt idx="30">
                  <c:v>Y36</c:v>
                </c:pt>
                <c:pt idx="31">
                  <c:v>Y37</c:v>
                </c:pt>
                <c:pt idx="32">
                  <c:v>Y38</c:v>
                </c:pt>
                <c:pt idx="33">
                  <c:v>Y39</c:v>
                </c:pt>
                <c:pt idx="34">
                  <c:v>Y40</c:v>
                </c:pt>
                <c:pt idx="35">
                  <c:v>Y41</c:v>
                </c:pt>
                <c:pt idx="36">
                  <c:v>Y42</c:v>
                </c:pt>
              </c:strCache>
            </c:strRef>
          </c:cat>
          <c:val>
            <c:numRef>
              <c:f>(1!$L$220:$L$233,1!$L$235:$L$241,1!$L$242,1!$L$243,1!$L$244,1!$L$245,1!$L$246,1!$L$247,1!$L$248,1!$L$249,1!$L$250,1!$L$251,1!$L$252,1!$L$253,1!$L$254,1!$L$255,1!$L$256,1!$L$257)</c:f>
              <c:numCache>
                <c:ptCount val="37"/>
                <c:pt idx="0">
                  <c:v>0.051</c:v>
                </c:pt>
                <c:pt idx="1">
                  <c:v>0.0593</c:v>
                </c:pt>
                <c:pt idx="2">
                  <c:v>0.0573</c:v>
                </c:pt>
                <c:pt idx="3">
                  <c:v>0.06</c:v>
                </c:pt>
                <c:pt idx="4">
                  <c:v>0.065</c:v>
                </c:pt>
                <c:pt idx="5">
                  <c:v>0.0638</c:v>
                </c:pt>
                <c:pt idx="6">
                  <c:v>0.0637</c:v>
                </c:pt>
                <c:pt idx="7">
                  <c:v>0.06</c:v>
                </c:pt>
                <c:pt idx="8">
                  <c:v>0.06</c:v>
                </c:pt>
                <c:pt idx="9">
                  <c:v>0.045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0.05</c:v>
                </c:pt>
                <c:pt idx="18">
                  <c:v>0.049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0.049</c:v>
                </c:pt>
                <c:pt idx="25">
                  <c:v>0.04</c:v>
                </c:pt>
                <c:pt idx="26">
                  <c:v>0.045</c:v>
                </c:pt>
                <c:pt idx="27">
                  <c:v>0.05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0.039</c:v>
                </c:pt>
                <c:pt idx="32">
                  <c:v>0.039</c:v>
                </c:pt>
                <c:pt idx="33">
                  <c:v>0.035</c:v>
                </c:pt>
                <c:pt idx="34">
                  <c:v>0.032</c:v>
                </c:pt>
                <c:pt idx="35">
                  <c:v>0.029</c:v>
                </c:pt>
                <c:pt idx="36">
                  <c:v>0.024</c:v>
                </c:pt>
              </c:numCache>
            </c:numRef>
          </c:val>
          <c:smooth val="0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10863"/>
        <c:crosses val="autoZero"/>
        <c:auto val="1"/>
        <c:lblOffset val="100"/>
        <c:tickLblSkip val="2"/>
        <c:noMultiLvlLbl val="0"/>
      </c:catAx>
      <c:valAx>
        <c:axId val="5741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4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94175"/>
          <c:w val="0.13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0.02775</cdr:y>
    </cdr:from>
    <cdr:to>
      <cdr:x>0.8075</cdr:x>
      <cdr:y>0.1575</cdr:y>
    </cdr:to>
    <cdr:sp>
      <cdr:nvSpPr>
        <cdr:cNvPr id="1" name="WordArt 981"/>
        <cdr:cNvSpPr>
          <a:spLocks/>
        </cdr:cNvSpPr>
      </cdr:nvSpPr>
      <cdr:spPr>
        <a:xfrm>
          <a:off x="2028825" y="152400"/>
          <a:ext cx="5486400" cy="742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296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0.50475</cdr:y>
    </cdr:from>
    <cdr:to>
      <cdr:x>0.04825</cdr:x>
      <cdr:y>0.61875</cdr:y>
    </cdr:to>
    <cdr:sp>
      <cdr:nvSpPr>
        <cdr:cNvPr id="2" name="WordArt 982"/>
        <cdr:cNvSpPr>
          <a:spLocks/>
        </cdr:cNvSpPr>
      </cdr:nvSpPr>
      <cdr:spPr>
        <a:xfrm rot="16200000">
          <a:off x="342900" y="2876550"/>
          <a:ext cx="104775" cy="6477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4347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0.532</cdr:y>
    </cdr:from>
    <cdr:to>
      <cdr:x>0.03725</cdr:x>
      <cdr:y>0.59825</cdr:y>
    </cdr:to>
    <cdr:sp>
      <cdr:nvSpPr>
        <cdr:cNvPr id="3" name="WordArt 983"/>
        <cdr:cNvSpPr>
          <a:spLocks/>
        </cdr:cNvSpPr>
      </cdr:nvSpPr>
      <cdr:spPr>
        <a:xfrm rot="16200000">
          <a:off x="57150" y="3038475"/>
          <a:ext cx="285750" cy="3810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0.8985</cdr:y>
    </cdr:from>
    <cdr:to>
      <cdr:x>0.5615</cdr:x>
      <cdr:y>0.94525</cdr:y>
    </cdr:to>
    <cdr:sp>
      <cdr:nvSpPr>
        <cdr:cNvPr id="4" name="WordArt 984"/>
        <cdr:cNvSpPr>
          <a:spLocks/>
        </cdr:cNvSpPr>
      </cdr:nvSpPr>
      <cdr:spPr>
        <a:xfrm>
          <a:off x="4448175" y="5133975"/>
          <a:ext cx="771525" cy="2667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0.94725</cdr:y>
    </cdr:from>
    <cdr:to>
      <cdr:x>0.5615</cdr:x>
      <cdr:y>0.9995</cdr:y>
    </cdr:to>
    <cdr:sp>
      <cdr:nvSpPr>
        <cdr:cNvPr id="5" name="WordArt 985"/>
        <cdr:cNvSpPr>
          <a:spLocks/>
        </cdr:cNvSpPr>
      </cdr:nvSpPr>
      <cdr:spPr>
        <a:xfrm>
          <a:off x="4362450" y="5410200"/>
          <a:ext cx="857250" cy="29527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0.5175</cdr:y>
    </cdr:from>
    <cdr:to>
      <cdr:x>0.491</cdr:x>
      <cdr:y>0.54025</cdr:y>
    </cdr:to>
    <cdr:sp>
      <cdr:nvSpPr>
        <cdr:cNvPr id="6" name="Text Box 986"/>
        <cdr:cNvSpPr txBox="1">
          <a:spLocks noChangeArrowheads="1"/>
        </cdr:cNvSpPr>
      </cdr:nvSpPr>
      <cdr:spPr>
        <a:xfrm>
          <a:off x="4448175" y="2952750"/>
          <a:ext cx="114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21"/>
  <sheetViews>
    <sheetView view="pageBreakPreview" zoomScale="60" zoomScalePageLayoutView="0" workbookViewId="0" topLeftCell="A4">
      <selection activeCell="K10" sqref="K10"/>
    </sheetView>
  </sheetViews>
  <sheetFormatPr defaultColWidth="9.140625" defaultRowHeight="12.75"/>
  <cols>
    <col min="1" max="1" width="21.7109375" style="0" customWidth="1"/>
    <col min="2" max="2" width="28.28125" style="0" bestFit="1" customWidth="1"/>
    <col min="3" max="3" width="23.28125" style="0" bestFit="1" customWidth="1"/>
    <col min="4" max="4" width="22.28125" style="0" customWidth="1"/>
    <col min="5" max="5" width="28.28125" style="0" bestFit="1" customWidth="1"/>
    <col min="6" max="6" width="28.140625" style="0" customWidth="1"/>
    <col min="7" max="7" width="23.7109375" style="0" customWidth="1"/>
    <col min="8" max="8" width="32.421875" style="0" customWidth="1"/>
    <col min="9" max="9" width="30.140625" style="0" customWidth="1"/>
    <col min="10" max="10" width="21.28125" style="0" customWidth="1"/>
    <col min="11" max="11" width="33.28125" style="0" customWidth="1"/>
    <col min="12" max="12" width="19.7109375" style="0" customWidth="1"/>
    <col min="13" max="13" width="35.28125" style="0" customWidth="1"/>
    <col min="14" max="14" width="26.421875" style="0" customWidth="1"/>
    <col min="15" max="15" width="36.7109375" style="0" customWidth="1"/>
  </cols>
  <sheetData>
    <row r="1" ht="52.5" customHeight="1"/>
    <row r="2" spans="5:11" ht="52.5" customHeight="1">
      <c r="E2" s="357" t="s">
        <v>311</v>
      </c>
      <c r="F2" s="357"/>
      <c r="G2" s="357"/>
      <c r="H2" s="357"/>
      <c r="I2" s="357"/>
      <c r="J2" s="357"/>
      <c r="K2" s="357"/>
    </row>
    <row r="3" spans="1:163" s="232" customFormat="1" ht="50.25" customHeight="1">
      <c r="A3" s="224" t="s">
        <v>48</v>
      </c>
      <c r="B3" s="225" t="s">
        <v>32</v>
      </c>
      <c r="C3" s="226" t="s">
        <v>46</v>
      </c>
      <c r="D3" s="226" t="s">
        <v>30</v>
      </c>
      <c r="E3" s="225" t="s">
        <v>32</v>
      </c>
      <c r="F3" s="226" t="s">
        <v>80</v>
      </c>
      <c r="G3" s="226" t="s">
        <v>24</v>
      </c>
      <c r="H3" s="226" t="s">
        <v>33</v>
      </c>
      <c r="I3" s="226" t="s">
        <v>41</v>
      </c>
      <c r="J3" s="227" t="s">
        <v>34</v>
      </c>
      <c r="K3" s="226" t="s">
        <v>36</v>
      </c>
      <c r="L3" s="228" t="s">
        <v>45</v>
      </c>
      <c r="M3" s="229" t="s">
        <v>109</v>
      </c>
      <c r="N3" s="230" t="s">
        <v>37</v>
      </c>
      <c r="O3" s="230" t="s">
        <v>72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</row>
    <row r="4" spans="1:15" s="231" customFormat="1" ht="48" customHeight="1">
      <c r="A4" s="233" t="s">
        <v>47</v>
      </c>
      <c r="B4" s="234" t="s">
        <v>25</v>
      </c>
      <c r="C4" s="233" t="s">
        <v>17</v>
      </c>
      <c r="D4" s="233" t="s">
        <v>31</v>
      </c>
      <c r="E4" s="234" t="s">
        <v>18</v>
      </c>
      <c r="F4" s="233" t="s">
        <v>27</v>
      </c>
      <c r="G4" s="233" t="s">
        <v>27</v>
      </c>
      <c r="H4" s="233" t="s">
        <v>54</v>
      </c>
      <c r="I4" s="233" t="s">
        <v>19</v>
      </c>
      <c r="J4" s="235" t="s">
        <v>35</v>
      </c>
      <c r="K4" s="233" t="s">
        <v>19</v>
      </c>
      <c r="L4" s="236" t="s">
        <v>20</v>
      </c>
      <c r="M4" s="237" t="s">
        <v>110</v>
      </c>
      <c r="N4" s="238" t="s">
        <v>38</v>
      </c>
      <c r="O4" s="238" t="s">
        <v>73</v>
      </c>
    </row>
    <row r="5" spans="1:163" s="240" customFormat="1" ht="36" customHeight="1">
      <c r="A5" s="239"/>
      <c r="B5" s="234"/>
      <c r="C5" s="233"/>
      <c r="D5" s="233"/>
      <c r="E5" s="234"/>
      <c r="F5" s="233"/>
      <c r="G5" s="233" t="s">
        <v>26</v>
      </c>
      <c r="H5" s="233"/>
      <c r="I5" s="233" t="s">
        <v>40</v>
      </c>
      <c r="J5" s="235"/>
      <c r="K5" s="233"/>
      <c r="L5" s="236"/>
      <c r="M5" s="237"/>
      <c r="N5" s="238"/>
      <c r="O5" s="238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</row>
    <row r="6" spans="1:163" s="240" customFormat="1" ht="36" customHeight="1">
      <c r="A6" s="233" t="s">
        <v>0</v>
      </c>
      <c r="B6" s="234" t="s">
        <v>2</v>
      </c>
      <c r="C6" s="233" t="s">
        <v>15</v>
      </c>
      <c r="D6" s="233" t="s">
        <v>3</v>
      </c>
      <c r="E6" s="234" t="s">
        <v>4</v>
      </c>
      <c r="F6" s="233" t="s">
        <v>23</v>
      </c>
      <c r="G6" s="233" t="s">
        <v>7</v>
      </c>
      <c r="H6" s="233" t="s">
        <v>8</v>
      </c>
      <c r="I6" s="233" t="s">
        <v>10</v>
      </c>
      <c r="J6" s="235" t="s">
        <v>11</v>
      </c>
      <c r="K6" s="233" t="s">
        <v>96</v>
      </c>
      <c r="L6" s="236" t="s">
        <v>22</v>
      </c>
      <c r="M6" s="237" t="s">
        <v>111</v>
      </c>
      <c r="N6" s="238" t="s">
        <v>15</v>
      </c>
      <c r="O6" s="238" t="s">
        <v>74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</row>
    <row r="7" spans="1:163" s="240" customFormat="1" ht="38.25" customHeight="1">
      <c r="A7" s="233" t="s">
        <v>1</v>
      </c>
      <c r="B7" s="234" t="s">
        <v>1</v>
      </c>
      <c r="C7" s="233" t="s">
        <v>29</v>
      </c>
      <c r="D7" s="233" t="s">
        <v>21</v>
      </c>
      <c r="E7" s="234" t="s">
        <v>5</v>
      </c>
      <c r="F7" s="233" t="s">
        <v>53</v>
      </c>
      <c r="G7" s="233" t="s">
        <v>6</v>
      </c>
      <c r="H7" s="233" t="s">
        <v>53</v>
      </c>
      <c r="I7" s="233" t="s">
        <v>53</v>
      </c>
      <c r="J7" s="235" t="s">
        <v>12</v>
      </c>
      <c r="K7" s="233" t="s">
        <v>13</v>
      </c>
      <c r="L7" s="236" t="s">
        <v>14</v>
      </c>
      <c r="M7" s="237" t="s">
        <v>112</v>
      </c>
      <c r="N7" s="238" t="s">
        <v>16</v>
      </c>
      <c r="O7" s="238" t="s">
        <v>75</v>
      </c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</row>
    <row r="8" spans="1:163" s="240" customFormat="1" ht="36" customHeight="1" thickBot="1">
      <c r="A8" s="241"/>
      <c r="B8" s="242"/>
      <c r="C8" s="241"/>
      <c r="D8" s="243" t="s">
        <v>50</v>
      </c>
      <c r="E8" s="244"/>
      <c r="F8" s="243" t="s">
        <v>6</v>
      </c>
      <c r="G8" s="243"/>
      <c r="H8" s="243" t="s">
        <v>9</v>
      </c>
      <c r="I8" s="243" t="s">
        <v>39</v>
      </c>
      <c r="J8" s="245" t="s">
        <v>51</v>
      </c>
      <c r="K8" s="243"/>
      <c r="L8" s="246"/>
      <c r="M8" s="247"/>
      <c r="N8" s="248"/>
      <c r="O8" s="316" t="s">
        <v>76</v>
      </c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</row>
    <row r="9" spans="1:92" s="261" customFormat="1" ht="73.5" customHeight="1">
      <c r="A9" s="250" t="s">
        <v>291</v>
      </c>
      <c r="B9" s="251">
        <v>42424</v>
      </c>
      <c r="C9" s="252">
        <v>400000</v>
      </c>
      <c r="D9" s="250">
        <v>364</v>
      </c>
      <c r="E9" s="253">
        <f>B9+365</f>
        <v>42789</v>
      </c>
      <c r="F9" s="254">
        <v>5</v>
      </c>
      <c r="G9" s="254">
        <v>2</v>
      </c>
      <c r="H9" s="252">
        <v>617500</v>
      </c>
      <c r="I9" s="252">
        <v>399510</v>
      </c>
      <c r="J9" s="255">
        <v>154.5</v>
      </c>
      <c r="K9" s="256" t="s">
        <v>292</v>
      </c>
      <c r="L9" s="257">
        <v>0.04</v>
      </c>
      <c r="M9" s="252">
        <v>384666</v>
      </c>
      <c r="N9" s="252">
        <v>400010</v>
      </c>
      <c r="O9" s="274">
        <f>N9</f>
        <v>400010</v>
      </c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9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</row>
    <row r="10" spans="1:92" s="249" customFormat="1" ht="65.25" customHeight="1">
      <c r="A10" s="262" t="s">
        <v>294</v>
      </c>
      <c r="B10" s="263">
        <v>42452</v>
      </c>
      <c r="C10" s="264">
        <v>400000</v>
      </c>
      <c r="D10" s="262">
        <v>364</v>
      </c>
      <c r="E10" s="265">
        <f>B10+365</f>
        <v>42817</v>
      </c>
      <c r="F10" s="256">
        <v>4</v>
      </c>
      <c r="G10" s="256">
        <v>2</v>
      </c>
      <c r="H10" s="264">
        <v>764500</v>
      </c>
      <c r="I10" s="264">
        <v>764500</v>
      </c>
      <c r="J10" s="266">
        <v>191.25</v>
      </c>
      <c r="K10" s="256" t="s">
        <v>292</v>
      </c>
      <c r="L10" s="257">
        <v>0.04</v>
      </c>
      <c r="M10" s="267">
        <v>384666</v>
      </c>
      <c r="N10" s="264">
        <v>400010</v>
      </c>
      <c r="O10" s="284">
        <f aca="true" t="shared" si="0" ref="O10:O20">O9+N10</f>
        <v>800020</v>
      </c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</row>
    <row r="11" spans="1:92" s="271" customFormat="1" ht="67.5" customHeight="1">
      <c r="A11" s="262" t="s">
        <v>295</v>
      </c>
      <c r="B11" s="263">
        <v>42480</v>
      </c>
      <c r="C11" s="264">
        <v>400000</v>
      </c>
      <c r="D11" s="262">
        <v>364</v>
      </c>
      <c r="E11" s="265">
        <f>B11+365</f>
        <v>42845</v>
      </c>
      <c r="F11" s="256">
        <v>3</v>
      </c>
      <c r="G11" s="256">
        <v>2</v>
      </c>
      <c r="H11" s="264">
        <v>585000</v>
      </c>
      <c r="I11" s="264">
        <v>400010</v>
      </c>
      <c r="J11" s="268">
        <v>146.25</v>
      </c>
      <c r="K11" s="256" t="s">
        <v>271</v>
      </c>
      <c r="L11" s="257">
        <v>0.04</v>
      </c>
      <c r="M11" s="264">
        <v>384666</v>
      </c>
      <c r="N11" s="264">
        <v>400010</v>
      </c>
      <c r="O11" s="284">
        <f t="shared" si="0"/>
        <v>1200030</v>
      </c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69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</row>
    <row r="12" spans="1:92" s="271" customFormat="1" ht="63" customHeight="1">
      <c r="A12" s="262" t="s">
        <v>296</v>
      </c>
      <c r="B12" s="263">
        <v>42515</v>
      </c>
      <c r="C12" s="264">
        <v>400000</v>
      </c>
      <c r="D12" s="262">
        <v>364</v>
      </c>
      <c r="E12" s="265">
        <f aca="true" t="shared" si="1" ref="E12:E17">B12+365</f>
        <v>42880</v>
      </c>
      <c r="F12" s="256">
        <v>3</v>
      </c>
      <c r="G12" s="256">
        <v>3</v>
      </c>
      <c r="H12" s="264">
        <v>164500</v>
      </c>
      <c r="I12" s="264">
        <v>100000</v>
      </c>
      <c r="J12" s="268">
        <v>41.25</v>
      </c>
      <c r="K12" s="256" t="s">
        <v>297</v>
      </c>
      <c r="L12" s="257">
        <v>0.04</v>
      </c>
      <c r="M12" s="264">
        <v>96645</v>
      </c>
      <c r="N12" s="264">
        <v>100500</v>
      </c>
      <c r="O12" s="284">
        <f t="shared" si="0"/>
        <v>1300530</v>
      </c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69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</row>
    <row r="13" spans="1:66" s="281" customFormat="1" ht="62.25" customHeight="1">
      <c r="A13" s="272" t="s">
        <v>298</v>
      </c>
      <c r="B13" s="251">
        <v>42564</v>
      </c>
      <c r="C13" s="273">
        <v>400000</v>
      </c>
      <c r="D13" s="272">
        <v>364</v>
      </c>
      <c r="E13" s="251">
        <f t="shared" si="1"/>
        <v>42929</v>
      </c>
      <c r="F13" s="272">
        <v>4</v>
      </c>
      <c r="G13" s="272">
        <v>4</v>
      </c>
      <c r="H13" s="274">
        <v>548050</v>
      </c>
      <c r="I13" s="274">
        <v>399520</v>
      </c>
      <c r="J13" s="275">
        <v>1.3714</v>
      </c>
      <c r="K13" s="276" t="s">
        <v>297</v>
      </c>
      <c r="L13" s="275">
        <v>0.04</v>
      </c>
      <c r="M13" s="274">
        <v>384675</v>
      </c>
      <c r="N13" s="274">
        <v>400020</v>
      </c>
      <c r="O13" s="284">
        <f t="shared" si="0"/>
        <v>1700550</v>
      </c>
      <c r="P13" s="277"/>
      <c r="Q13" s="278"/>
      <c r="R13" s="279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80"/>
    </row>
    <row r="14" spans="1:66" s="288" customFormat="1" ht="69" customHeight="1">
      <c r="A14" s="282" t="s">
        <v>299</v>
      </c>
      <c r="B14" s="263">
        <v>42578</v>
      </c>
      <c r="C14" s="283">
        <v>400000</v>
      </c>
      <c r="D14" s="282">
        <v>364</v>
      </c>
      <c r="E14" s="263">
        <f t="shared" si="1"/>
        <v>42943</v>
      </c>
      <c r="F14" s="282">
        <v>1</v>
      </c>
      <c r="G14" s="282">
        <v>1</v>
      </c>
      <c r="H14" s="284">
        <v>40000</v>
      </c>
      <c r="I14" s="284">
        <v>20000</v>
      </c>
      <c r="J14" s="285">
        <v>0.1</v>
      </c>
      <c r="K14" s="286" t="s">
        <v>297</v>
      </c>
      <c r="L14" s="285">
        <v>0.04</v>
      </c>
      <c r="M14" s="284">
        <v>19233</v>
      </c>
      <c r="N14" s="284">
        <v>20000</v>
      </c>
      <c r="O14" s="284">
        <f t="shared" si="0"/>
        <v>1720550</v>
      </c>
      <c r="P14" s="277"/>
      <c r="Q14" s="278"/>
      <c r="R14" s="279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87"/>
    </row>
    <row r="15" spans="1:82" s="299" customFormat="1" ht="69" customHeight="1">
      <c r="A15" s="289" t="s">
        <v>300</v>
      </c>
      <c r="B15" s="290">
        <v>42606</v>
      </c>
      <c r="C15" s="291">
        <v>400000</v>
      </c>
      <c r="D15" s="289">
        <v>364</v>
      </c>
      <c r="E15" s="290">
        <f t="shared" si="1"/>
        <v>42971</v>
      </c>
      <c r="F15" s="289">
        <v>2</v>
      </c>
      <c r="G15" s="289">
        <v>2</v>
      </c>
      <c r="H15" s="292">
        <v>440000</v>
      </c>
      <c r="I15" s="292">
        <v>399500</v>
      </c>
      <c r="J15" s="293">
        <v>1.1013</v>
      </c>
      <c r="K15" s="294" t="s">
        <v>297</v>
      </c>
      <c r="L15" s="293">
        <v>0.05</v>
      </c>
      <c r="M15" s="292">
        <v>381324</v>
      </c>
      <c r="N15" s="292">
        <v>400000</v>
      </c>
      <c r="O15" s="292">
        <f t="shared" si="0"/>
        <v>2120550</v>
      </c>
      <c r="P15" s="295"/>
      <c r="Q15" s="296"/>
      <c r="R15" s="297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8"/>
    </row>
    <row r="16" spans="1:66" s="307" customFormat="1" ht="70.5" customHeight="1">
      <c r="A16" s="300" t="s">
        <v>301</v>
      </c>
      <c r="B16" s="301">
        <v>42634</v>
      </c>
      <c r="C16" s="302">
        <v>400000</v>
      </c>
      <c r="D16" s="300">
        <v>364</v>
      </c>
      <c r="E16" s="301">
        <f t="shared" si="1"/>
        <v>42999</v>
      </c>
      <c r="F16" s="300">
        <v>2</v>
      </c>
      <c r="G16" s="300">
        <v>2</v>
      </c>
      <c r="H16" s="303">
        <v>80000</v>
      </c>
      <c r="I16" s="303">
        <v>80000</v>
      </c>
      <c r="J16" s="304">
        <v>0.2</v>
      </c>
      <c r="K16" s="305" t="s">
        <v>297</v>
      </c>
      <c r="L16" s="304">
        <v>0.05</v>
      </c>
      <c r="M16" s="303">
        <v>76725</v>
      </c>
      <c r="N16" s="303">
        <v>80000</v>
      </c>
      <c r="O16" s="303">
        <f t="shared" si="0"/>
        <v>2200550</v>
      </c>
      <c r="P16" s="295"/>
      <c r="Q16" s="296"/>
      <c r="R16" s="297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306"/>
    </row>
    <row r="17" spans="1:66" s="299" customFormat="1" ht="62.25" customHeight="1">
      <c r="A17" s="289" t="s">
        <v>302</v>
      </c>
      <c r="B17" s="290">
        <v>42662</v>
      </c>
      <c r="C17" s="291">
        <v>400000</v>
      </c>
      <c r="D17" s="289">
        <v>364</v>
      </c>
      <c r="E17" s="290">
        <f t="shared" si="1"/>
        <v>43027</v>
      </c>
      <c r="F17" s="289">
        <v>2</v>
      </c>
      <c r="G17" s="289">
        <v>2</v>
      </c>
      <c r="H17" s="292">
        <v>31500</v>
      </c>
      <c r="I17" s="292">
        <v>31500</v>
      </c>
      <c r="J17" s="293">
        <v>0.0788</v>
      </c>
      <c r="K17" s="294" t="s">
        <v>303</v>
      </c>
      <c r="L17" s="293">
        <v>0.049</v>
      </c>
      <c r="M17" s="292">
        <v>30280</v>
      </c>
      <c r="N17" s="292">
        <v>31500</v>
      </c>
      <c r="O17" s="292">
        <f t="shared" si="0"/>
        <v>2232050</v>
      </c>
      <c r="P17" s="295"/>
      <c r="Q17" s="296"/>
      <c r="R17" s="297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8"/>
    </row>
    <row r="18" spans="1:18" s="281" customFormat="1" ht="68.25" customHeight="1">
      <c r="A18" s="272" t="s">
        <v>304</v>
      </c>
      <c r="B18" s="251">
        <v>42676</v>
      </c>
      <c r="C18" s="283">
        <v>400000</v>
      </c>
      <c r="D18" s="282">
        <v>364</v>
      </c>
      <c r="E18" s="251">
        <f>B18+365</f>
        <v>43041</v>
      </c>
      <c r="F18" s="272">
        <v>2</v>
      </c>
      <c r="G18" s="272">
        <v>1</v>
      </c>
      <c r="H18" s="274">
        <v>135000</v>
      </c>
      <c r="I18" s="274">
        <v>125000</v>
      </c>
      <c r="J18" s="275">
        <v>0.3375</v>
      </c>
      <c r="K18" s="276" t="s">
        <v>305</v>
      </c>
      <c r="L18" s="275">
        <v>0.05</v>
      </c>
      <c r="M18" s="274">
        <v>119063</v>
      </c>
      <c r="N18" s="274">
        <v>125000</v>
      </c>
      <c r="O18" s="274">
        <f t="shared" si="0"/>
        <v>2357050</v>
      </c>
      <c r="P18" s="280"/>
      <c r="Q18" s="308"/>
      <c r="R18" s="309"/>
    </row>
    <row r="19" spans="1:18" s="281" customFormat="1" ht="66" customHeight="1">
      <c r="A19" s="272" t="s">
        <v>308</v>
      </c>
      <c r="B19" s="251">
        <v>42697</v>
      </c>
      <c r="C19" s="273">
        <v>400000</v>
      </c>
      <c r="D19" s="272">
        <v>364</v>
      </c>
      <c r="E19" s="251">
        <f>B19+365</f>
        <v>43062</v>
      </c>
      <c r="F19" s="272">
        <v>2</v>
      </c>
      <c r="G19" s="272">
        <v>2</v>
      </c>
      <c r="H19" s="274">
        <v>120000</v>
      </c>
      <c r="I19" s="274">
        <v>115000</v>
      </c>
      <c r="J19" s="275">
        <v>0.3013</v>
      </c>
      <c r="K19" s="276" t="s">
        <v>309</v>
      </c>
      <c r="L19" s="275">
        <v>0.05</v>
      </c>
      <c r="M19" s="274">
        <v>110243</v>
      </c>
      <c r="N19" s="274">
        <v>115500</v>
      </c>
      <c r="O19" s="284">
        <f t="shared" si="0"/>
        <v>2472550</v>
      </c>
      <c r="P19" s="280"/>
      <c r="Q19" s="308"/>
      <c r="R19" s="309"/>
    </row>
    <row r="20" spans="1:18" s="281" customFormat="1" ht="70.5" customHeight="1">
      <c r="A20" s="272" t="s">
        <v>310</v>
      </c>
      <c r="B20" s="251">
        <v>42725</v>
      </c>
      <c r="C20" s="273">
        <v>400000</v>
      </c>
      <c r="D20" s="272">
        <v>364</v>
      </c>
      <c r="E20" s="251">
        <f>B20+365</f>
        <v>43090</v>
      </c>
      <c r="F20" s="272">
        <v>3</v>
      </c>
      <c r="G20" s="272">
        <v>3</v>
      </c>
      <c r="H20" s="274">
        <v>140000</v>
      </c>
      <c r="I20" s="274">
        <v>135000</v>
      </c>
      <c r="J20" s="275">
        <v>0.3513</v>
      </c>
      <c r="K20" s="286" t="s">
        <v>309</v>
      </c>
      <c r="L20" s="285">
        <v>0.05</v>
      </c>
      <c r="M20" s="274">
        <v>129293</v>
      </c>
      <c r="N20" s="274">
        <v>135500</v>
      </c>
      <c r="O20" s="274">
        <f t="shared" si="0"/>
        <v>2608050</v>
      </c>
      <c r="P20" s="280"/>
      <c r="Q20" s="308"/>
      <c r="R20" s="309"/>
    </row>
    <row r="21" spans="2:65" s="310" customFormat="1" ht="48" customHeight="1">
      <c r="B21" s="311"/>
      <c r="C21" s="317">
        <f>SUM(C9:C20)</f>
        <v>4800000</v>
      </c>
      <c r="E21" s="312"/>
      <c r="J21" s="313"/>
      <c r="L21" s="314"/>
      <c r="M21" s="315"/>
      <c r="N21" s="315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</row>
  </sheetData>
  <sheetProtection/>
  <mergeCells count="1">
    <mergeCell ref="E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18"/>
  <sheetViews>
    <sheetView tabSelected="1" view="pageBreakPreview" zoomScale="32" zoomScaleSheetLayoutView="32" zoomScalePageLayoutView="0" workbookViewId="0" topLeftCell="A262">
      <selection activeCell="E258" sqref="E258:L258"/>
    </sheetView>
  </sheetViews>
  <sheetFormatPr defaultColWidth="9.140625" defaultRowHeight="34.5" customHeight="1"/>
  <cols>
    <col min="1" max="1" width="40.57421875" style="1" customWidth="1"/>
    <col min="2" max="2" width="60.57421875" style="2" customWidth="1"/>
    <col min="3" max="3" width="44.00390625" style="1" customWidth="1"/>
    <col min="4" max="4" width="49.8515625" style="1" customWidth="1"/>
    <col min="5" max="5" width="53.57421875" style="3" customWidth="1"/>
    <col min="6" max="6" width="41.00390625" style="1" customWidth="1"/>
    <col min="7" max="7" width="32.57421875" style="1" customWidth="1"/>
    <col min="8" max="8" width="51.57421875" style="1" customWidth="1"/>
    <col min="9" max="9" width="67.28125" style="1" customWidth="1"/>
    <col min="10" max="10" width="39.421875" style="4" customWidth="1"/>
    <col min="11" max="11" width="71.00390625" style="1" customWidth="1"/>
    <col min="12" max="12" width="51.8515625" style="5" customWidth="1"/>
    <col min="13" max="13" width="61.8515625" style="6" customWidth="1"/>
    <col min="14" max="14" width="44.140625" style="6" customWidth="1"/>
    <col min="15" max="15" width="63.00390625" style="1" customWidth="1"/>
    <col min="16" max="16" width="14.00390625" style="1" bestFit="1" customWidth="1"/>
    <col min="17" max="18" width="9.140625" style="1" customWidth="1"/>
    <col min="19" max="19" width="32.7109375" style="1" bestFit="1" customWidth="1"/>
    <col min="20" max="16384" width="9.140625" style="1" customWidth="1"/>
  </cols>
  <sheetData>
    <row r="1" spans="2:14" s="14" customFormat="1" ht="74.25" customHeight="1">
      <c r="B1" s="13"/>
      <c r="E1" s="15"/>
      <c r="J1" s="16"/>
      <c r="L1" s="17"/>
      <c r="M1" s="18"/>
      <c r="N1" s="18"/>
    </row>
    <row r="2" spans="2:14" s="14" customFormat="1" ht="74.25" customHeight="1">
      <c r="B2" s="13" t="s">
        <v>28</v>
      </c>
      <c r="E2" s="15"/>
      <c r="F2" s="374" t="s">
        <v>95</v>
      </c>
      <c r="G2" s="374"/>
      <c r="H2" s="374"/>
      <c r="I2" s="374"/>
      <c r="J2" s="374"/>
      <c r="K2" s="374"/>
      <c r="L2" s="374"/>
      <c r="M2" s="18"/>
      <c r="N2" s="18"/>
    </row>
    <row r="3" spans="2:14" s="14" customFormat="1" ht="74.25" customHeight="1" thickBot="1">
      <c r="B3" s="13"/>
      <c r="D3" s="20"/>
      <c r="E3" s="15"/>
      <c r="F3" s="375" t="s">
        <v>88</v>
      </c>
      <c r="G3" s="375"/>
      <c r="H3" s="375"/>
      <c r="I3" s="375"/>
      <c r="J3" s="375"/>
      <c r="K3" s="375"/>
      <c r="L3" s="375"/>
      <c r="M3" s="375"/>
      <c r="N3" s="18"/>
    </row>
    <row r="4" spans="1:16" s="14" customFormat="1" ht="74.25" customHeight="1">
      <c r="A4" s="21" t="s">
        <v>48</v>
      </c>
      <c r="B4" s="22" t="s">
        <v>32</v>
      </c>
      <c r="C4" s="21" t="s">
        <v>46</v>
      </c>
      <c r="D4" s="21" t="s">
        <v>30</v>
      </c>
      <c r="E4" s="22" t="s">
        <v>32</v>
      </c>
      <c r="F4" s="21" t="s">
        <v>80</v>
      </c>
      <c r="G4" s="21" t="s">
        <v>24</v>
      </c>
      <c r="H4" s="21" t="s">
        <v>33</v>
      </c>
      <c r="I4" s="21" t="s">
        <v>41</v>
      </c>
      <c r="J4" s="23" t="s">
        <v>34</v>
      </c>
      <c r="K4" s="21" t="s">
        <v>36</v>
      </c>
      <c r="L4" s="24" t="s">
        <v>45</v>
      </c>
      <c r="M4" s="24" t="s">
        <v>109</v>
      </c>
      <c r="N4" s="25" t="s">
        <v>37</v>
      </c>
      <c r="O4" s="25" t="s">
        <v>72</v>
      </c>
      <c r="P4" s="26"/>
    </row>
    <row r="5" spans="1:16" s="14" customFormat="1" ht="74.25" customHeight="1">
      <c r="A5" s="27" t="s">
        <v>47</v>
      </c>
      <c r="B5" s="28" t="s">
        <v>25</v>
      </c>
      <c r="C5" s="27" t="s">
        <v>17</v>
      </c>
      <c r="D5" s="27" t="s">
        <v>31</v>
      </c>
      <c r="E5" s="28" t="s">
        <v>18</v>
      </c>
      <c r="F5" s="27" t="s">
        <v>27</v>
      </c>
      <c r="G5" s="27" t="s">
        <v>27</v>
      </c>
      <c r="H5" s="27" t="s">
        <v>54</v>
      </c>
      <c r="I5" s="27" t="s">
        <v>19</v>
      </c>
      <c r="J5" s="29" t="s">
        <v>35</v>
      </c>
      <c r="K5" s="27" t="s">
        <v>19</v>
      </c>
      <c r="L5" s="30" t="s">
        <v>20</v>
      </c>
      <c r="M5" s="30" t="s">
        <v>110</v>
      </c>
      <c r="N5" s="31" t="s">
        <v>38</v>
      </c>
      <c r="O5" s="32" t="s">
        <v>73</v>
      </c>
      <c r="P5" s="26"/>
    </row>
    <row r="6" spans="1:16" s="14" customFormat="1" ht="74.25" customHeight="1">
      <c r="A6" s="33"/>
      <c r="B6" s="28"/>
      <c r="C6" s="27"/>
      <c r="D6" s="27"/>
      <c r="E6" s="28"/>
      <c r="F6" s="27"/>
      <c r="G6" s="27" t="s">
        <v>26</v>
      </c>
      <c r="H6" s="27"/>
      <c r="I6" s="27" t="s">
        <v>40</v>
      </c>
      <c r="J6" s="29"/>
      <c r="K6" s="27"/>
      <c r="L6" s="30"/>
      <c r="M6" s="30"/>
      <c r="N6" s="31"/>
      <c r="O6" s="32"/>
      <c r="P6" s="26"/>
    </row>
    <row r="7" spans="1:18" s="14" customFormat="1" ht="74.25" customHeight="1">
      <c r="A7" s="27" t="s">
        <v>0</v>
      </c>
      <c r="B7" s="28" t="s">
        <v>2</v>
      </c>
      <c r="C7" s="27" t="s">
        <v>15</v>
      </c>
      <c r="D7" s="27" t="s">
        <v>3</v>
      </c>
      <c r="E7" s="28" t="s">
        <v>4</v>
      </c>
      <c r="F7" s="27" t="s">
        <v>23</v>
      </c>
      <c r="G7" s="27" t="s">
        <v>7</v>
      </c>
      <c r="H7" s="27" t="s">
        <v>8</v>
      </c>
      <c r="I7" s="27" t="s">
        <v>10</v>
      </c>
      <c r="J7" s="29" t="s">
        <v>11</v>
      </c>
      <c r="K7" s="27" t="s">
        <v>96</v>
      </c>
      <c r="L7" s="30" t="s">
        <v>22</v>
      </c>
      <c r="M7" s="30" t="s">
        <v>111</v>
      </c>
      <c r="N7" s="31" t="s">
        <v>15</v>
      </c>
      <c r="O7" s="32" t="s">
        <v>74</v>
      </c>
      <c r="P7" s="26"/>
      <c r="Q7" s="26"/>
      <c r="R7" s="26"/>
    </row>
    <row r="8" spans="1:44" s="14" customFormat="1" ht="74.25" customHeight="1">
      <c r="A8" s="27" t="s">
        <v>1</v>
      </c>
      <c r="B8" s="28" t="s">
        <v>1</v>
      </c>
      <c r="C8" s="27" t="s">
        <v>29</v>
      </c>
      <c r="D8" s="27" t="s">
        <v>21</v>
      </c>
      <c r="E8" s="28" t="s">
        <v>5</v>
      </c>
      <c r="F8" s="27" t="s">
        <v>53</v>
      </c>
      <c r="G8" s="27" t="s">
        <v>6</v>
      </c>
      <c r="H8" s="27" t="s">
        <v>53</v>
      </c>
      <c r="I8" s="27" t="s">
        <v>53</v>
      </c>
      <c r="J8" s="29" t="s">
        <v>12</v>
      </c>
      <c r="K8" s="27" t="s">
        <v>13</v>
      </c>
      <c r="L8" s="30" t="s">
        <v>14</v>
      </c>
      <c r="M8" s="30" t="s">
        <v>112</v>
      </c>
      <c r="N8" s="31" t="s">
        <v>16</v>
      </c>
      <c r="O8" s="32" t="s">
        <v>75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5" s="14" customFormat="1" ht="74.25" customHeight="1" thickBot="1">
      <c r="A9" s="34"/>
      <c r="B9" s="35"/>
      <c r="C9" s="34"/>
      <c r="D9" s="36" t="s">
        <v>50</v>
      </c>
      <c r="E9" s="37"/>
      <c r="F9" s="36" t="s">
        <v>6</v>
      </c>
      <c r="G9" s="36"/>
      <c r="H9" s="36" t="s">
        <v>9</v>
      </c>
      <c r="I9" s="36" t="s">
        <v>39</v>
      </c>
      <c r="J9" s="38" t="s">
        <v>51</v>
      </c>
      <c r="K9" s="36"/>
      <c r="L9" s="39"/>
      <c r="M9" s="30"/>
      <c r="N9" s="40"/>
      <c r="O9" s="32" t="s">
        <v>76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14" customFormat="1" ht="74.25" customHeight="1">
      <c r="A10" s="41">
        <v>1</v>
      </c>
      <c r="B10" s="42">
        <v>38186</v>
      </c>
      <c r="C10" s="43">
        <v>150000</v>
      </c>
      <c r="D10" s="44">
        <v>91</v>
      </c>
      <c r="E10" s="42">
        <v>38278</v>
      </c>
      <c r="F10" s="44">
        <v>14</v>
      </c>
      <c r="G10" s="44">
        <v>10</v>
      </c>
      <c r="H10" s="43">
        <v>154400</v>
      </c>
      <c r="I10" s="43">
        <v>146780</v>
      </c>
      <c r="J10" s="45">
        <v>105.19</v>
      </c>
      <c r="K10" s="44" t="s">
        <v>56</v>
      </c>
      <c r="L10" s="46">
        <v>0.068</v>
      </c>
      <c r="M10" s="47">
        <v>147499</v>
      </c>
      <c r="N10" s="43">
        <v>150000</v>
      </c>
      <c r="O10" s="43">
        <f>N10</f>
        <v>150000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14" customFormat="1" ht="74.25" customHeight="1">
      <c r="A11" s="41">
        <v>2</v>
      </c>
      <c r="B11" s="42">
        <v>38200</v>
      </c>
      <c r="C11" s="43">
        <v>50000</v>
      </c>
      <c r="D11" s="44">
        <v>91</v>
      </c>
      <c r="E11" s="42">
        <v>38292</v>
      </c>
      <c r="F11" s="44">
        <v>10</v>
      </c>
      <c r="G11" s="44">
        <v>6</v>
      </c>
      <c r="H11" s="43">
        <v>100750</v>
      </c>
      <c r="I11" s="43">
        <v>46340</v>
      </c>
      <c r="J11" s="45">
        <f>(H11/I11)*100</f>
        <v>217.41476046612</v>
      </c>
      <c r="K11" s="44" t="s">
        <v>42</v>
      </c>
      <c r="L11" s="46">
        <v>0.055</v>
      </c>
      <c r="M11" s="47">
        <v>49324</v>
      </c>
      <c r="N11" s="43">
        <v>50000</v>
      </c>
      <c r="O11" s="43">
        <f>+O10+N11</f>
        <v>200000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14" customFormat="1" ht="74.25" customHeight="1">
      <c r="A12" s="41">
        <v>3</v>
      </c>
      <c r="B12" s="42">
        <v>38214</v>
      </c>
      <c r="C12" s="43">
        <v>100000</v>
      </c>
      <c r="D12" s="44">
        <v>91</v>
      </c>
      <c r="E12" s="42">
        <v>38306</v>
      </c>
      <c r="F12" s="44">
        <v>10</v>
      </c>
      <c r="G12" s="44">
        <v>8</v>
      </c>
      <c r="H12" s="43">
        <v>162600</v>
      </c>
      <c r="I12" s="43">
        <v>96850</v>
      </c>
      <c r="J12" s="45">
        <f aca="true" t="shared" si="0" ref="J12:J19">(H12/I12)*100</f>
        <v>167.8884873515746</v>
      </c>
      <c r="K12" s="44" t="s">
        <v>43</v>
      </c>
      <c r="L12" s="46">
        <v>0.055</v>
      </c>
      <c r="M12" s="48">
        <v>98667</v>
      </c>
      <c r="N12" s="43">
        <v>100020</v>
      </c>
      <c r="O12" s="43">
        <f aca="true" t="shared" si="1" ref="O12:O68">+O11+N12</f>
        <v>300020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14" customFormat="1" ht="74.25" customHeight="1">
      <c r="A13" s="41">
        <v>4</v>
      </c>
      <c r="B13" s="42">
        <v>38228</v>
      </c>
      <c r="C13" s="43">
        <v>150000</v>
      </c>
      <c r="D13" s="44">
        <v>91</v>
      </c>
      <c r="E13" s="42">
        <v>38320</v>
      </c>
      <c r="F13" s="44">
        <v>9</v>
      </c>
      <c r="G13" s="44">
        <v>4</v>
      </c>
      <c r="H13" s="43">
        <v>178500</v>
      </c>
      <c r="I13" s="43">
        <v>146560</v>
      </c>
      <c r="J13" s="49">
        <f t="shared" si="0"/>
        <v>121.79312227074234</v>
      </c>
      <c r="K13" s="44" t="s">
        <v>44</v>
      </c>
      <c r="L13" s="46">
        <v>0.05</v>
      </c>
      <c r="M13" s="50">
        <v>148163</v>
      </c>
      <c r="N13" s="43">
        <v>150010</v>
      </c>
      <c r="O13" s="43">
        <f t="shared" si="1"/>
        <v>450030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14" customFormat="1" ht="74.25" customHeight="1">
      <c r="A14" s="41">
        <v>5</v>
      </c>
      <c r="B14" s="42">
        <v>38242</v>
      </c>
      <c r="C14" s="43">
        <v>150000</v>
      </c>
      <c r="D14" s="44">
        <v>91</v>
      </c>
      <c r="E14" s="42">
        <v>38334</v>
      </c>
      <c r="F14" s="44">
        <v>7</v>
      </c>
      <c r="G14" s="44">
        <v>5</v>
      </c>
      <c r="H14" s="43">
        <v>228250</v>
      </c>
      <c r="I14" s="43">
        <v>147520</v>
      </c>
      <c r="J14" s="45">
        <f t="shared" si="0"/>
        <v>154.7247830802603</v>
      </c>
      <c r="K14" s="44" t="s">
        <v>44</v>
      </c>
      <c r="L14" s="46">
        <v>0.04</v>
      </c>
      <c r="M14" s="50">
        <v>148539</v>
      </c>
      <c r="N14" s="43">
        <v>150020</v>
      </c>
      <c r="O14" s="43">
        <f t="shared" si="1"/>
        <v>600050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14" customFormat="1" ht="74.25" customHeight="1">
      <c r="A15" s="41">
        <v>6</v>
      </c>
      <c r="B15" s="51">
        <v>38256</v>
      </c>
      <c r="C15" s="43">
        <v>150000</v>
      </c>
      <c r="D15" s="44">
        <v>91</v>
      </c>
      <c r="E15" s="42">
        <v>38348</v>
      </c>
      <c r="F15" s="44">
        <v>7</v>
      </c>
      <c r="G15" s="44">
        <v>5</v>
      </c>
      <c r="H15" s="43">
        <v>316250</v>
      </c>
      <c r="I15" s="43">
        <v>146500</v>
      </c>
      <c r="J15" s="45">
        <f t="shared" si="0"/>
        <v>215.87030716723547</v>
      </c>
      <c r="K15" s="44" t="s">
        <v>49</v>
      </c>
      <c r="L15" s="46">
        <v>0.032</v>
      </c>
      <c r="M15" s="50">
        <v>148813</v>
      </c>
      <c r="N15" s="43">
        <v>150000</v>
      </c>
      <c r="O15" s="43">
        <f t="shared" si="1"/>
        <v>750050</v>
      </c>
      <c r="P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4" customFormat="1" ht="74.25" customHeight="1">
      <c r="A16" s="41">
        <v>7</v>
      </c>
      <c r="B16" s="51">
        <v>38270</v>
      </c>
      <c r="C16" s="43">
        <v>150000</v>
      </c>
      <c r="D16" s="41">
        <v>91</v>
      </c>
      <c r="E16" s="51">
        <v>38362</v>
      </c>
      <c r="F16" s="41">
        <v>8</v>
      </c>
      <c r="G16" s="41">
        <v>6</v>
      </c>
      <c r="H16" s="50">
        <v>289750</v>
      </c>
      <c r="I16" s="50">
        <v>145270</v>
      </c>
      <c r="J16" s="52">
        <f t="shared" si="0"/>
        <v>199.45618503476285</v>
      </c>
      <c r="K16" s="41" t="s">
        <v>52</v>
      </c>
      <c r="L16" s="53">
        <v>0.032</v>
      </c>
      <c r="M16" s="50">
        <v>148833</v>
      </c>
      <c r="N16" s="50">
        <v>150020</v>
      </c>
      <c r="O16" s="54">
        <f t="shared" si="1"/>
        <v>900070</v>
      </c>
      <c r="P16" s="55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14" customFormat="1" ht="74.25" customHeight="1">
      <c r="A17" s="41">
        <v>8</v>
      </c>
      <c r="B17" s="51">
        <v>38284</v>
      </c>
      <c r="C17" s="43">
        <v>150000</v>
      </c>
      <c r="D17" s="41">
        <v>91</v>
      </c>
      <c r="E17" s="51">
        <v>38376</v>
      </c>
      <c r="F17" s="41">
        <v>10</v>
      </c>
      <c r="G17" s="41">
        <v>6</v>
      </c>
      <c r="H17" s="50">
        <v>350000</v>
      </c>
      <c r="I17" s="50">
        <v>145030</v>
      </c>
      <c r="J17" s="52">
        <f t="shared" si="0"/>
        <v>241.3293801282493</v>
      </c>
      <c r="K17" s="41" t="s">
        <v>55</v>
      </c>
      <c r="L17" s="53">
        <v>0.025</v>
      </c>
      <c r="M17" s="50">
        <v>149101</v>
      </c>
      <c r="N17" s="50">
        <v>150030</v>
      </c>
      <c r="O17" s="54">
        <f t="shared" si="1"/>
        <v>1050100</v>
      </c>
      <c r="P17" s="55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14" customFormat="1" ht="74.25" customHeight="1">
      <c r="A18" s="41">
        <v>9</v>
      </c>
      <c r="B18" s="51">
        <v>38298</v>
      </c>
      <c r="C18" s="43">
        <v>150000</v>
      </c>
      <c r="D18" s="41">
        <v>91</v>
      </c>
      <c r="E18" s="51">
        <v>38390</v>
      </c>
      <c r="F18" s="41">
        <v>12</v>
      </c>
      <c r="G18" s="41">
        <v>7</v>
      </c>
      <c r="H18" s="50">
        <v>437100</v>
      </c>
      <c r="I18" s="50">
        <v>145510</v>
      </c>
      <c r="J18" s="52">
        <f t="shared" si="0"/>
        <v>300.39172565459415</v>
      </c>
      <c r="K18" s="41" t="s">
        <v>57</v>
      </c>
      <c r="L18" s="53">
        <v>0.011</v>
      </c>
      <c r="M18" s="50">
        <v>149600</v>
      </c>
      <c r="N18" s="50">
        <v>150010</v>
      </c>
      <c r="O18" s="54">
        <f t="shared" si="1"/>
        <v>1200110</v>
      </c>
      <c r="P18" s="55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14" customFormat="1" ht="74.25" customHeight="1">
      <c r="A19" s="41">
        <v>10</v>
      </c>
      <c r="B19" s="51">
        <v>38312</v>
      </c>
      <c r="C19" s="43">
        <v>150000</v>
      </c>
      <c r="D19" s="41">
        <v>91</v>
      </c>
      <c r="E19" s="51">
        <v>38403</v>
      </c>
      <c r="F19" s="41">
        <v>5</v>
      </c>
      <c r="G19" s="41">
        <v>3</v>
      </c>
      <c r="H19" s="50">
        <v>281250</v>
      </c>
      <c r="I19" s="50">
        <v>147010</v>
      </c>
      <c r="J19" s="52">
        <f t="shared" si="0"/>
        <v>191.313516087341</v>
      </c>
      <c r="K19" s="41" t="s">
        <v>58</v>
      </c>
      <c r="L19" s="53">
        <v>0.012</v>
      </c>
      <c r="M19" s="50">
        <v>149563</v>
      </c>
      <c r="N19" s="50">
        <v>150010</v>
      </c>
      <c r="O19" s="54">
        <f t="shared" si="1"/>
        <v>1350120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14" customFormat="1" ht="74.25" customHeight="1">
      <c r="A20" s="56">
        <v>11</v>
      </c>
      <c r="B20" s="57">
        <v>38326</v>
      </c>
      <c r="C20" s="43">
        <v>150000</v>
      </c>
      <c r="D20" s="56">
        <v>91</v>
      </c>
      <c r="E20" s="57">
        <v>38418</v>
      </c>
      <c r="F20" s="56">
        <v>4</v>
      </c>
      <c r="G20" s="56">
        <v>4</v>
      </c>
      <c r="H20" s="48">
        <v>122800</v>
      </c>
      <c r="I20" s="48">
        <v>122800</v>
      </c>
      <c r="J20" s="58">
        <f>(H20/I20)*100</f>
        <v>100</v>
      </c>
      <c r="K20" s="56" t="s">
        <v>59</v>
      </c>
      <c r="L20" s="59">
        <v>0.06</v>
      </c>
      <c r="M20" s="48">
        <v>122714</v>
      </c>
      <c r="N20" s="48">
        <v>124550</v>
      </c>
      <c r="O20" s="54">
        <f t="shared" si="1"/>
        <v>1474670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14" customFormat="1" ht="74.25" customHeight="1">
      <c r="A21" s="41">
        <v>12</v>
      </c>
      <c r="B21" s="51">
        <v>38340</v>
      </c>
      <c r="C21" s="50">
        <v>200000</v>
      </c>
      <c r="D21" s="41">
        <v>91</v>
      </c>
      <c r="E21" s="51">
        <v>38432</v>
      </c>
      <c r="F21" s="41">
        <v>12</v>
      </c>
      <c r="G21" s="41">
        <v>12</v>
      </c>
      <c r="H21" s="50">
        <v>282300</v>
      </c>
      <c r="I21" s="50">
        <v>196730</v>
      </c>
      <c r="J21" s="58">
        <f>(H21/I21)*100</f>
        <v>143.49616225283384</v>
      </c>
      <c r="K21" s="41" t="s">
        <v>60</v>
      </c>
      <c r="L21" s="53">
        <v>0.06</v>
      </c>
      <c r="M21" s="50">
        <v>197082</v>
      </c>
      <c r="N21" s="50">
        <v>200030</v>
      </c>
      <c r="O21" s="54">
        <f t="shared" si="1"/>
        <v>1674700</v>
      </c>
      <c r="P21" s="55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14" customFormat="1" ht="74.25" customHeight="1">
      <c r="A22" s="41">
        <v>13</v>
      </c>
      <c r="B22" s="51">
        <v>38354</v>
      </c>
      <c r="C22" s="50">
        <v>0</v>
      </c>
      <c r="D22" s="41"/>
      <c r="E22" s="51"/>
      <c r="F22" s="41"/>
      <c r="G22" s="41"/>
      <c r="H22" s="50"/>
      <c r="I22" s="50"/>
      <c r="J22" s="58"/>
      <c r="K22" s="41">
        <v>0</v>
      </c>
      <c r="L22" s="60"/>
      <c r="M22" s="50">
        <v>0</v>
      </c>
      <c r="N22" s="61"/>
      <c r="O22" s="62" t="s">
        <v>77</v>
      </c>
      <c r="P22" s="5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16" s="14" customFormat="1" ht="74.25" customHeight="1">
      <c r="A23" s="41">
        <v>14</v>
      </c>
      <c r="B23" s="51">
        <v>38368</v>
      </c>
      <c r="C23" s="50">
        <v>100000</v>
      </c>
      <c r="D23" s="41">
        <v>91</v>
      </c>
      <c r="E23" s="51">
        <v>38460</v>
      </c>
      <c r="F23" s="41">
        <v>11</v>
      </c>
      <c r="G23" s="41">
        <v>9</v>
      </c>
      <c r="H23" s="50">
        <v>127000</v>
      </c>
      <c r="I23" s="50">
        <v>97530</v>
      </c>
      <c r="J23" s="58">
        <f aca="true" t="shared" si="2" ref="J23:J32">(H23/I23)*100</f>
        <v>130.2163436891213</v>
      </c>
      <c r="K23" s="41" t="s">
        <v>61</v>
      </c>
      <c r="L23" s="53">
        <v>0.055</v>
      </c>
      <c r="M23" s="50">
        <v>98677</v>
      </c>
      <c r="N23" s="50">
        <v>100030</v>
      </c>
      <c r="O23" s="54">
        <f>O21+N23</f>
        <v>1774730</v>
      </c>
      <c r="P23" s="55"/>
    </row>
    <row r="24" spans="1:16" s="64" customFormat="1" ht="74.25" customHeight="1">
      <c r="A24" s="41">
        <v>15</v>
      </c>
      <c r="B24" s="51">
        <v>38389</v>
      </c>
      <c r="C24" s="50">
        <v>100000</v>
      </c>
      <c r="D24" s="41">
        <v>91</v>
      </c>
      <c r="E24" s="51">
        <v>38481</v>
      </c>
      <c r="F24" s="41">
        <v>11</v>
      </c>
      <c r="G24" s="41">
        <v>7</v>
      </c>
      <c r="H24" s="50">
        <v>137400</v>
      </c>
      <c r="I24" s="50">
        <v>96940</v>
      </c>
      <c r="J24" s="52">
        <f t="shared" si="2"/>
        <v>141.73715700433257</v>
      </c>
      <c r="K24" s="41" t="s">
        <v>62</v>
      </c>
      <c r="L24" s="53">
        <v>0.05</v>
      </c>
      <c r="M24" s="50">
        <v>98808</v>
      </c>
      <c r="N24" s="50">
        <v>100040</v>
      </c>
      <c r="O24" s="54">
        <f t="shared" si="1"/>
        <v>1874770</v>
      </c>
      <c r="P24" s="63"/>
    </row>
    <row r="25" spans="1:16" s="64" customFormat="1" ht="74.25" customHeight="1">
      <c r="A25" s="41">
        <v>16</v>
      </c>
      <c r="B25" s="51">
        <v>38403</v>
      </c>
      <c r="C25" s="50">
        <v>150000</v>
      </c>
      <c r="D25" s="41">
        <v>91</v>
      </c>
      <c r="E25" s="51">
        <v>38495</v>
      </c>
      <c r="F25" s="41">
        <v>10</v>
      </c>
      <c r="G25" s="41">
        <v>4</v>
      </c>
      <c r="H25" s="50">
        <v>253000</v>
      </c>
      <c r="I25" s="50">
        <v>145520</v>
      </c>
      <c r="J25" s="52">
        <v>173.86</v>
      </c>
      <c r="K25" s="41" t="s">
        <v>62</v>
      </c>
      <c r="L25" s="53">
        <v>0.03</v>
      </c>
      <c r="M25" s="50">
        <v>148906</v>
      </c>
      <c r="N25" s="50">
        <v>150020</v>
      </c>
      <c r="O25" s="54">
        <f t="shared" si="1"/>
        <v>2024790</v>
      </c>
      <c r="P25" s="63"/>
    </row>
    <row r="26" spans="1:16" s="64" customFormat="1" ht="74.25" customHeight="1">
      <c r="A26" s="41">
        <v>17</v>
      </c>
      <c r="B26" s="51">
        <v>38417</v>
      </c>
      <c r="C26" s="50">
        <v>200000</v>
      </c>
      <c r="D26" s="41">
        <v>91</v>
      </c>
      <c r="E26" s="51">
        <v>38509</v>
      </c>
      <c r="F26" s="41">
        <v>8</v>
      </c>
      <c r="G26" s="41">
        <v>6</v>
      </c>
      <c r="H26" s="50">
        <v>399500</v>
      </c>
      <c r="I26" s="50">
        <v>197040</v>
      </c>
      <c r="J26" s="52">
        <v>202.75</v>
      </c>
      <c r="K26" s="41" t="s">
        <v>63</v>
      </c>
      <c r="L26" s="53">
        <v>0.03</v>
      </c>
      <c r="M26" s="50">
        <v>198555</v>
      </c>
      <c r="N26" s="50">
        <v>200040</v>
      </c>
      <c r="O26" s="54">
        <f t="shared" si="1"/>
        <v>2224830</v>
      </c>
      <c r="P26" s="63"/>
    </row>
    <row r="27" spans="1:16" s="64" customFormat="1" ht="74.25" customHeight="1">
      <c r="A27" s="41">
        <v>18</v>
      </c>
      <c r="B27" s="51">
        <v>38431</v>
      </c>
      <c r="C27" s="50">
        <v>200000</v>
      </c>
      <c r="D27" s="41">
        <v>91</v>
      </c>
      <c r="E27" s="51">
        <v>38523</v>
      </c>
      <c r="F27" s="41">
        <v>8</v>
      </c>
      <c r="G27" s="41">
        <v>6</v>
      </c>
      <c r="H27" s="50">
        <v>424000</v>
      </c>
      <c r="I27" s="50">
        <v>197040</v>
      </c>
      <c r="J27" s="52">
        <f t="shared" si="2"/>
        <v>215.1847340641494</v>
      </c>
      <c r="K27" s="41" t="s">
        <v>64</v>
      </c>
      <c r="L27" s="53">
        <v>0.03</v>
      </c>
      <c r="M27" s="50">
        <v>198555</v>
      </c>
      <c r="N27" s="50">
        <v>200040</v>
      </c>
      <c r="O27" s="54">
        <f t="shared" si="1"/>
        <v>2424870</v>
      </c>
      <c r="P27" s="63"/>
    </row>
    <row r="28" spans="1:16" s="64" customFormat="1" ht="74.25" customHeight="1">
      <c r="A28" s="41">
        <v>19</v>
      </c>
      <c r="B28" s="51">
        <v>38445</v>
      </c>
      <c r="C28" s="50">
        <v>200000</v>
      </c>
      <c r="D28" s="41">
        <v>91</v>
      </c>
      <c r="E28" s="51">
        <v>38537</v>
      </c>
      <c r="F28" s="41">
        <v>6</v>
      </c>
      <c r="G28" s="41">
        <v>5</v>
      </c>
      <c r="H28" s="50">
        <v>396000</v>
      </c>
      <c r="I28" s="50">
        <v>197020</v>
      </c>
      <c r="J28" s="52">
        <f t="shared" si="2"/>
        <v>200.99482286062326</v>
      </c>
      <c r="K28" s="41" t="s">
        <v>62</v>
      </c>
      <c r="L28" s="53">
        <v>0.03</v>
      </c>
      <c r="M28" s="50">
        <v>198535</v>
      </c>
      <c r="N28" s="50">
        <v>200020</v>
      </c>
      <c r="O28" s="54">
        <f t="shared" si="1"/>
        <v>2624890</v>
      </c>
      <c r="P28" s="63"/>
    </row>
    <row r="29" spans="1:16" s="64" customFormat="1" ht="74.25" customHeight="1">
      <c r="A29" s="41">
        <v>20</v>
      </c>
      <c r="B29" s="51">
        <v>38459</v>
      </c>
      <c r="C29" s="50">
        <v>150000</v>
      </c>
      <c r="D29" s="41">
        <v>91</v>
      </c>
      <c r="E29" s="51">
        <v>38551</v>
      </c>
      <c r="F29" s="41">
        <v>8</v>
      </c>
      <c r="G29" s="41">
        <v>6</v>
      </c>
      <c r="H29" s="50">
        <v>300250</v>
      </c>
      <c r="I29" s="50">
        <v>147540</v>
      </c>
      <c r="J29" s="52">
        <f t="shared" si="2"/>
        <v>203.50413447200756</v>
      </c>
      <c r="K29" s="41" t="s">
        <v>62</v>
      </c>
      <c r="L29" s="53">
        <v>0.03</v>
      </c>
      <c r="M29" s="50">
        <v>148926</v>
      </c>
      <c r="N29" s="50">
        <v>150040</v>
      </c>
      <c r="O29" s="54">
        <f t="shared" si="1"/>
        <v>2774930</v>
      </c>
      <c r="P29" s="65"/>
    </row>
    <row r="30" spans="1:16" s="64" customFormat="1" ht="74.25" customHeight="1">
      <c r="A30" s="41">
        <v>21</v>
      </c>
      <c r="B30" s="51">
        <v>38474</v>
      </c>
      <c r="C30" s="50">
        <v>200000</v>
      </c>
      <c r="D30" s="41">
        <v>91</v>
      </c>
      <c r="E30" s="51">
        <v>38566</v>
      </c>
      <c r="F30" s="41">
        <v>5</v>
      </c>
      <c r="G30" s="41">
        <v>4</v>
      </c>
      <c r="H30" s="50">
        <v>311000</v>
      </c>
      <c r="I30" s="50">
        <v>198030</v>
      </c>
      <c r="J30" s="52">
        <f t="shared" si="2"/>
        <v>157.04691208402767</v>
      </c>
      <c r="K30" s="52" t="s">
        <v>65</v>
      </c>
      <c r="L30" s="53">
        <v>0.03</v>
      </c>
      <c r="M30" s="50">
        <v>198545</v>
      </c>
      <c r="N30" s="50">
        <v>200030</v>
      </c>
      <c r="O30" s="54">
        <f t="shared" si="1"/>
        <v>2974960</v>
      </c>
      <c r="P30" s="65"/>
    </row>
    <row r="31" spans="1:16" s="64" customFormat="1" ht="74.25" customHeight="1">
      <c r="A31" s="41">
        <v>22</v>
      </c>
      <c r="B31" s="51">
        <v>38487</v>
      </c>
      <c r="C31" s="50">
        <v>200000</v>
      </c>
      <c r="D31" s="41">
        <v>91</v>
      </c>
      <c r="E31" s="51">
        <v>38579</v>
      </c>
      <c r="F31" s="41">
        <v>6</v>
      </c>
      <c r="G31" s="41">
        <v>5</v>
      </c>
      <c r="H31" s="50">
        <v>375750</v>
      </c>
      <c r="I31" s="50">
        <v>197020</v>
      </c>
      <c r="J31" s="52">
        <f t="shared" si="2"/>
        <v>190.71667850979597</v>
      </c>
      <c r="K31" s="52" t="s">
        <v>66</v>
      </c>
      <c r="L31" s="53">
        <v>0.04</v>
      </c>
      <c r="M31" s="50">
        <v>198045</v>
      </c>
      <c r="N31" s="50">
        <v>200020</v>
      </c>
      <c r="O31" s="54">
        <f t="shared" si="1"/>
        <v>3174980</v>
      </c>
      <c r="P31" s="65"/>
    </row>
    <row r="32" spans="1:16" s="64" customFormat="1" ht="74.25" customHeight="1">
      <c r="A32" s="41">
        <v>23</v>
      </c>
      <c r="B32" s="51">
        <v>38502</v>
      </c>
      <c r="C32" s="50">
        <v>200000</v>
      </c>
      <c r="D32" s="41">
        <v>91</v>
      </c>
      <c r="E32" s="51">
        <v>38594</v>
      </c>
      <c r="F32" s="41">
        <v>4</v>
      </c>
      <c r="G32" s="41">
        <v>4</v>
      </c>
      <c r="H32" s="50">
        <v>210000</v>
      </c>
      <c r="I32" s="50">
        <v>198500</v>
      </c>
      <c r="J32" s="52">
        <f t="shared" si="2"/>
        <v>105.79345088161209</v>
      </c>
      <c r="K32" s="52" t="s">
        <v>67</v>
      </c>
      <c r="L32" s="53">
        <v>0.06</v>
      </c>
      <c r="M32" s="50">
        <v>197052</v>
      </c>
      <c r="N32" s="50">
        <v>200000</v>
      </c>
      <c r="O32" s="54">
        <f t="shared" si="1"/>
        <v>3374980</v>
      </c>
      <c r="P32" s="65"/>
    </row>
    <row r="33" spans="1:16" s="64" customFormat="1" ht="74.25" customHeight="1">
      <c r="A33" s="41">
        <v>24</v>
      </c>
      <c r="B33" s="51">
        <v>38516</v>
      </c>
      <c r="C33" s="50">
        <v>200000</v>
      </c>
      <c r="D33" s="41">
        <v>91</v>
      </c>
      <c r="E33" s="51">
        <v>38608</v>
      </c>
      <c r="F33" s="41">
        <v>6</v>
      </c>
      <c r="G33" s="41">
        <v>6</v>
      </c>
      <c r="H33" s="50">
        <v>166000</v>
      </c>
      <c r="I33" s="50">
        <v>166000</v>
      </c>
      <c r="J33" s="52">
        <f>(N33/C33)*100</f>
        <v>84</v>
      </c>
      <c r="K33" s="52" t="s">
        <v>68</v>
      </c>
      <c r="L33" s="53">
        <v>0.07</v>
      </c>
      <c r="M33" s="50">
        <v>165118</v>
      </c>
      <c r="N33" s="50">
        <v>168000</v>
      </c>
      <c r="O33" s="54">
        <f t="shared" si="1"/>
        <v>3542980</v>
      </c>
      <c r="P33" s="65"/>
    </row>
    <row r="34" spans="1:15" s="65" customFormat="1" ht="74.25" customHeight="1">
      <c r="A34" s="41">
        <v>25</v>
      </c>
      <c r="B34" s="51">
        <v>38537</v>
      </c>
      <c r="C34" s="50">
        <v>200000</v>
      </c>
      <c r="D34" s="41">
        <v>91</v>
      </c>
      <c r="E34" s="51">
        <v>38629</v>
      </c>
      <c r="F34" s="41">
        <v>5</v>
      </c>
      <c r="G34" s="41">
        <v>5</v>
      </c>
      <c r="H34" s="50">
        <v>177000</v>
      </c>
      <c r="I34" s="50">
        <v>177000</v>
      </c>
      <c r="J34" s="52">
        <f>(N34/C34)*100</f>
        <v>89.5</v>
      </c>
      <c r="K34" s="52" t="s">
        <v>69</v>
      </c>
      <c r="L34" s="53">
        <v>0.099</v>
      </c>
      <c r="M34" s="50">
        <v>174688</v>
      </c>
      <c r="N34" s="50">
        <v>179000</v>
      </c>
      <c r="O34" s="54">
        <f t="shared" si="1"/>
        <v>3721980</v>
      </c>
    </row>
    <row r="35" spans="1:15" s="65" customFormat="1" ht="74.25" customHeight="1">
      <c r="A35" s="41">
        <v>26</v>
      </c>
      <c r="B35" s="51">
        <v>38572</v>
      </c>
      <c r="C35" s="50">
        <v>171000</v>
      </c>
      <c r="D35" s="41">
        <v>91</v>
      </c>
      <c r="E35" s="51">
        <v>38664</v>
      </c>
      <c r="F35" s="41">
        <v>5</v>
      </c>
      <c r="G35" s="41">
        <v>5</v>
      </c>
      <c r="H35" s="50">
        <v>145240</v>
      </c>
      <c r="I35" s="50">
        <v>145240</v>
      </c>
      <c r="J35" s="52">
        <f>(N35/C35)*100</f>
        <v>85.81286549707602</v>
      </c>
      <c r="K35" s="41" t="s">
        <v>70</v>
      </c>
      <c r="L35" s="53">
        <v>0.105</v>
      </c>
      <c r="M35" s="50">
        <v>142997</v>
      </c>
      <c r="N35" s="50">
        <v>146740</v>
      </c>
      <c r="O35" s="54">
        <f t="shared" si="1"/>
        <v>3868720</v>
      </c>
    </row>
    <row r="36" spans="1:15" s="65" customFormat="1" ht="74.25" customHeight="1">
      <c r="A36" s="41">
        <v>27</v>
      </c>
      <c r="B36" s="51">
        <v>38593</v>
      </c>
      <c r="C36" s="50">
        <v>150000</v>
      </c>
      <c r="D36" s="41">
        <v>91</v>
      </c>
      <c r="E36" s="51">
        <v>38685</v>
      </c>
      <c r="F36" s="41">
        <v>4</v>
      </c>
      <c r="G36" s="41">
        <v>4</v>
      </c>
      <c r="H36" s="50">
        <v>158500</v>
      </c>
      <c r="I36" s="50">
        <v>148500</v>
      </c>
      <c r="J36" s="52">
        <f>(N36/C36)*100</f>
        <v>100</v>
      </c>
      <c r="K36" s="41" t="s">
        <v>71</v>
      </c>
      <c r="L36" s="53">
        <v>0.105</v>
      </c>
      <c r="M36" s="50">
        <v>146173</v>
      </c>
      <c r="N36" s="50">
        <v>150000</v>
      </c>
      <c r="O36" s="54">
        <f t="shared" si="1"/>
        <v>4018720</v>
      </c>
    </row>
    <row r="37" spans="1:15" s="65" customFormat="1" ht="74.25" customHeight="1">
      <c r="A37" s="41">
        <v>28</v>
      </c>
      <c r="B37" s="51">
        <v>38607</v>
      </c>
      <c r="C37" s="50">
        <v>200000</v>
      </c>
      <c r="D37" s="41">
        <v>91</v>
      </c>
      <c r="E37" s="51">
        <v>38699</v>
      </c>
      <c r="F37" s="41">
        <v>3</v>
      </c>
      <c r="G37" s="41">
        <v>3</v>
      </c>
      <c r="H37" s="50">
        <v>221000</v>
      </c>
      <c r="I37" s="50">
        <v>199000</v>
      </c>
      <c r="J37" s="52">
        <v>111</v>
      </c>
      <c r="K37" s="41" t="s">
        <v>78</v>
      </c>
      <c r="L37" s="53">
        <v>0.095</v>
      </c>
      <c r="M37" s="50">
        <v>195373</v>
      </c>
      <c r="N37" s="50">
        <v>200000</v>
      </c>
      <c r="O37" s="54">
        <f t="shared" si="1"/>
        <v>4218720</v>
      </c>
    </row>
    <row r="38" spans="1:16" s="64" customFormat="1" ht="74.25" customHeight="1">
      <c r="A38" s="41">
        <v>29</v>
      </c>
      <c r="B38" s="51">
        <v>38621</v>
      </c>
      <c r="C38" s="50">
        <v>150000</v>
      </c>
      <c r="D38" s="41">
        <v>91</v>
      </c>
      <c r="E38" s="51">
        <v>38713</v>
      </c>
      <c r="F38" s="41">
        <v>6</v>
      </c>
      <c r="G38" s="41">
        <v>5</v>
      </c>
      <c r="H38" s="50">
        <v>162000</v>
      </c>
      <c r="I38" s="50">
        <v>148510</v>
      </c>
      <c r="J38" s="52">
        <v>108.99</v>
      </c>
      <c r="K38" s="41" t="s">
        <v>79</v>
      </c>
      <c r="L38" s="53">
        <v>0.095</v>
      </c>
      <c r="M38" s="50">
        <v>146539</v>
      </c>
      <c r="N38" s="50">
        <v>150010</v>
      </c>
      <c r="O38" s="54">
        <f t="shared" si="1"/>
        <v>4368730</v>
      </c>
      <c r="P38" s="65"/>
    </row>
    <row r="39" spans="1:16" s="64" customFormat="1" ht="74.25" customHeight="1">
      <c r="A39" s="41">
        <v>30</v>
      </c>
      <c r="B39" s="51">
        <v>38636</v>
      </c>
      <c r="C39" s="50">
        <v>200000</v>
      </c>
      <c r="D39" s="41">
        <v>91</v>
      </c>
      <c r="E39" s="51">
        <v>38727</v>
      </c>
      <c r="F39" s="41">
        <v>5</v>
      </c>
      <c r="G39" s="41">
        <v>5</v>
      </c>
      <c r="H39" s="50">
        <v>220000</v>
      </c>
      <c r="I39" s="50">
        <v>199030</v>
      </c>
      <c r="J39" s="52">
        <v>110.48</v>
      </c>
      <c r="K39" s="41" t="s">
        <v>81</v>
      </c>
      <c r="L39" s="53">
        <v>0.095</v>
      </c>
      <c r="M39" s="50">
        <v>195402</v>
      </c>
      <c r="N39" s="50">
        <v>200030</v>
      </c>
      <c r="O39" s="54">
        <f t="shared" si="1"/>
        <v>4568760</v>
      </c>
      <c r="P39" s="65"/>
    </row>
    <row r="40" spans="1:15" s="14" customFormat="1" ht="74.25" customHeight="1">
      <c r="A40" s="41">
        <v>31</v>
      </c>
      <c r="B40" s="51">
        <v>38649</v>
      </c>
      <c r="C40" s="50">
        <v>200000</v>
      </c>
      <c r="D40" s="41">
        <v>91</v>
      </c>
      <c r="E40" s="51">
        <v>38741</v>
      </c>
      <c r="F40" s="41">
        <v>7</v>
      </c>
      <c r="G40" s="41">
        <v>7</v>
      </c>
      <c r="H40" s="50">
        <v>197000</v>
      </c>
      <c r="I40" s="50">
        <v>197000</v>
      </c>
      <c r="J40" s="52">
        <v>100</v>
      </c>
      <c r="K40" s="52" t="s">
        <v>82</v>
      </c>
      <c r="L40" s="53">
        <v>0.1</v>
      </c>
      <c r="M40" s="50">
        <v>195135</v>
      </c>
      <c r="N40" s="50">
        <v>200000</v>
      </c>
      <c r="O40" s="54">
        <f t="shared" si="1"/>
        <v>4768760</v>
      </c>
    </row>
    <row r="41" spans="1:15" s="14" customFormat="1" ht="74.25" customHeight="1">
      <c r="A41" s="56">
        <v>32</v>
      </c>
      <c r="B41" s="57">
        <v>38663</v>
      </c>
      <c r="C41" s="48">
        <v>200000</v>
      </c>
      <c r="D41" s="56">
        <v>91</v>
      </c>
      <c r="E41" s="57">
        <v>38755</v>
      </c>
      <c r="F41" s="56">
        <v>6</v>
      </c>
      <c r="G41" s="56">
        <v>6</v>
      </c>
      <c r="H41" s="48">
        <v>209500</v>
      </c>
      <c r="I41" s="48">
        <v>197500</v>
      </c>
      <c r="J41" s="58">
        <v>106.66</v>
      </c>
      <c r="K41" s="58" t="s">
        <v>83</v>
      </c>
      <c r="L41" s="59">
        <v>0.095</v>
      </c>
      <c r="M41" s="48">
        <v>195373</v>
      </c>
      <c r="N41" s="48">
        <v>200000</v>
      </c>
      <c r="O41" s="54">
        <f t="shared" si="1"/>
        <v>4968760</v>
      </c>
    </row>
    <row r="42" spans="1:15" s="14" customFormat="1" ht="74.25" customHeight="1">
      <c r="A42" s="41">
        <v>33</v>
      </c>
      <c r="B42" s="51">
        <v>38677</v>
      </c>
      <c r="C42" s="48">
        <v>200000</v>
      </c>
      <c r="D42" s="41">
        <v>91</v>
      </c>
      <c r="E42" s="51">
        <v>38769</v>
      </c>
      <c r="F42" s="41">
        <v>5</v>
      </c>
      <c r="G42" s="41">
        <v>5</v>
      </c>
      <c r="H42" s="50">
        <v>239000</v>
      </c>
      <c r="I42" s="50">
        <v>198010</v>
      </c>
      <c r="J42" s="52">
        <v>120.49</v>
      </c>
      <c r="K42" s="52" t="s">
        <v>82</v>
      </c>
      <c r="L42" s="53">
        <v>0.096</v>
      </c>
      <c r="M42" s="50">
        <v>195335</v>
      </c>
      <c r="N42" s="50">
        <v>200010</v>
      </c>
      <c r="O42" s="54">
        <f t="shared" si="1"/>
        <v>5168770</v>
      </c>
    </row>
    <row r="43" spans="1:15" s="14" customFormat="1" ht="74.25" customHeight="1">
      <c r="A43" s="41">
        <v>34</v>
      </c>
      <c r="B43" s="51">
        <v>38691</v>
      </c>
      <c r="C43" s="48">
        <v>200000</v>
      </c>
      <c r="D43" s="41">
        <v>91</v>
      </c>
      <c r="E43" s="51">
        <v>38783</v>
      </c>
      <c r="F43" s="41">
        <v>7</v>
      </c>
      <c r="G43" s="41">
        <v>6</v>
      </c>
      <c r="H43" s="50">
        <v>241490</v>
      </c>
      <c r="I43" s="50">
        <v>196780</v>
      </c>
      <c r="J43" s="52">
        <v>122.35</v>
      </c>
      <c r="K43" s="52" t="s">
        <v>84</v>
      </c>
      <c r="L43" s="53">
        <v>0.09</v>
      </c>
      <c r="M43" s="50">
        <v>195640</v>
      </c>
      <c r="N43" s="50">
        <v>200030</v>
      </c>
      <c r="O43" s="54">
        <f t="shared" si="1"/>
        <v>5368800</v>
      </c>
    </row>
    <row r="44" spans="1:15" s="71" customFormat="1" ht="74.25" customHeight="1" thickBot="1">
      <c r="A44" s="66">
        <v>35</v>
      </c>
      <c r="B44" s="67">
        <v>38705</v>
      </c>
      <c r="C44" s="50">
        <v>200000</v>
      </c>
      <c r="D44" s="66">
        <v>91</v>
      </c>
      <c r="E44" s="67">
        <v>38797</v>
      </c>
      <c r="F44" s="66">
        <v>10</v>
      </c>
      <c r="G44" s="66">
        <v>6</v>
      </c>
      <c r="H44" s="68">
        <v>289500</v>
      </c>
      <c r="I44" s="68">
        <v>196500</v>
      </c>
      <c r="J44" s="69">
        <v>146.5</v>
      </c>
      <c r="K44" s="69" t="s">
        <v>84</v>
      </c>
      <c r="L44" s="70">
        <v>0.087</v>
      </c>
      <c r="M44" s="68">
        <v>195754</v>
      </c>
      <c r="N44" s="68">
        <v>200000</v>
      </c>
      <c r="O44" s="54">
        <f t="shared" si="1"/>
        <v>5568800</v>
      </c>
    </row>
    <row r="45" spans="1:104" s="14" customFormat="1" ht="74.25" customHeight="1">
      <c r="A45" s="27" t="s">
        <v>48</v>
      </c>
      <c r="B45" s="28" t="s">
        <v>32</v>
      </c>
      <c r="C45" s="27" t="s">
        <v>46</v>
      </c>
      <c r="D45" s="27" t="s">
        <v>30</v>
      </c>
      <c r="E45" s="28" t="s">
        <v>32</v>
      </c>
      <c r="F45" s="27" t="s">
        <v>80</v>
      </c>
      <c r="G45" s="27" t="s">
        <v>24</v>
      </c>
      <c r="H45" s="27" t="s">
        <v>33</v>
      </c>
      <c r="I45" s="27" t="s">
        <v>41</v>
      </c>
      <c r="J45" s="29" t="s">
        <v>34</v>
      </c>
      <c r="K45" s="27" t="s">
        <v>36</v>
      </c>
      <c r="L45" s="74" t="s">
        <v>45</v>
      </c>
      <c r="M45" s="24" t="s">
        <v>109</v>
      </c>
      <c r="N45" s="25" t="s">
        <v>37</v>
      </c>
      <c r="O45" s="25" t="s">
        <v>72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</row>
    <row r="46" spans="1:16" s="14" customFormat="1" ht="74.25" customHeight="1">
      <c r="A46" s="27" t="s">
        <v>47</v>
      </c>
      <c r="B46" s="28" t="s">
        <v>25</v>
      </c>
      <c r="C46" s="27" t="s">
        <v>17</v>
      </c>
      <c r="D46" s="27" t="s">
        <v>31</v>
      </c>
      <c r="E46" s="28" t="s">
        <v>18</v>
      </c>
      <c r="F46" s="27" t="s">
        <v>27</v>
      </c>
      <c r="G46" s="27" t="s">
        <v>27</v>
      </c>
      <c r="H46" s="27" t="s">
        <v>54</v>
      </c>
      <c r="I46" s="27" t="s">
        <v>19</v>
      </c>
      <c r="J46" s="29" t="s">
        <v>35</v>
      </c>
      <c r="K46" s="27" t="s">
        <v>19</v>
      </c>
      <c r="L46" s="74" t="s">
        <v>20</v>
      </c>
      <c r="M46" s="30" t="s">
        <v>110</v>
      </c>
      <c r="N46" s="31" t="s">
        <v>38</v>
      </c>
      <c r="O46" s="31" t="s">
        <v>73</v>
      </c>
      <c r="P46" s="26"/>
    </row>
    <row r="47" spans="1:16" s="14" customFormat="1" ht="74.25" customHeight="1">
      <c r="A47" s="33"/>
      <c r="B47" s="28"/>
      <c r="C47" s="27"/>
      <c r="D47" s="27"/>
      <c r="E47" s="28"/>
      <c r="F47" s="27"/>
      <c r="G47" s="27" t="s">
        <v>26</v>
      </c>
      <c r="H47" s="27"/>
      <c r="I47" s="27" t="s">
        <v>40</v>
      </c>
      <c r="J47" s="29"/>
      <c r="K47" s="27"/>
      <c r="L47" s="74"/>
      <c r="M47" s="30"/>
      <c r="N47" s="31"/>
      <c r="O47" s="31"/>
      <c r="P47" s="26"/>
    </row>
    <row r="48" spans="1:16" s="14" customFormat="1" ht="74.25" customHeight="1">
      <c r="A48" s="27" t="s">
        <v>0</v>
      </c>
      <c r="B48" s="28" t="s">
        <v>2</v>
      </c>
      <c r="C48" s="27" t="s">
        <v>15</v>
      </c>
      <c r="D48" s="27" t="s">
        <v>3</v>
      </c>
      <c r="E48" s="28" t="s">
        <v>4</v>
      </c>
      <c r="F48" s="27" t="s">
        <v>23</v>
      </c>
      <c r="G48" s="27" t="s">
        <v>7</v>
      </c>
      <c r="H48" s="27" t="s">
        <v>8</v>
      </c>
      <c r="I48" s="27" t="s">
        <v>10</v>
      </c>
      <c r="J48" s="29" t="s">
        <v>11</v>
      </c>
      <c r="K48" s="27" t="s">
        <v>96</v>
      </c>
      <c r="L48" s="74" t="s">
        <v>22</v>
      </c>
      <c r="M48" s="30" t="s">
        <v>111</v>
      </c>
      <c r="N48" s="31" t="s">
        <v>15</v>
      </c>
      <c r="O48" s="31" t="s">
        <v>74</v>
      </c>
      <c r="P48" s="26"/>
    </row>
    <row r="49" spans="1:16" s="14" customFormat="1" ht="74.25" customHeight="1">
      <c r="A49" s="27" t="s">
        <v>1</v>
      </c>
      <c r="B49" s="28" t="s">
        <v>1</v>
      </c>
      <c r="C49" s="27" t="s">
        <v>29</v>
      </c>
      <c r="D49" s="27" t="s">
        <v>21</v>
      </c>
      <c r="E49" s="28" t="s">
        <v>5</v>
      </c>
      <c r="F49" s="27" t="s">
        <v>53</v>
      </c>
      <c r="G49" s="27" t="s">
        <v>6</v>
      </c>
      <c r="H49" s="27" t="s">
        <v>53</v>
      </c>
      <c r="I49" s="27" t="s">
        <v>53</v>
      </c>
      <c r="J49" s="29" t="s">
        <v>12</v>
      </c>
      <c r="K49" s="27" t="s">
        <v>13</v>
      </c>
      <c r="L49" s="74" t="s">
        <v>14</v>
      </c>
      <c r="M49" s="30" t="s">
        <v>112</v>
      </c>
      <c r="N49" s="31" t="s">
        <v>16</v>
      </c>
      <c r="O49" s="31" t="s">
        <v>75</v>
      </c>
      <c r="P49" s="26"/>
    </row>
    <row r="50" spans="1:16" s="14" customFormat="1" ht="74.25" customHeight="1" thickBot="1">
      <c r="A50" s="34"/>
      <c r="B50" s="35"/>
      <c r="C50" s="34"/>
      <c r="D50" s="36" t="s">
        <v>50</v>
      </c>
      <c r="E50" s="37"/>
      <c r="F50" s="36" t="s">
        <v>6</v>
      </c>
      <c r="G50" s="36"/>
      <c r="H50" s="36" t="s">
        <v>9</v>
      </c>
      <c r="I50" s="36" t="s">
        <v>39</v>
      </c>
      <c r="J50" s="38" t="s">
        <v>51</v>
      </c>
      <c r="K50" s="36"/>
      <c r="L50" s="75"/>
      <c r="M50" s="39"/>
      <c r="N50" s="40"/>
      <c r="O50" s="31" t="s">
        <v>76</v>
      </c>
      <c r="P50" s="26"/>
    </row>
    <row r="51" spans="1:15" s="82" customFormat="1" ht="74.25" customHeight="1">
      <c r="A51" s="76">
        <v>36</v>
      </c>
      <c r="B51" s="77">
        <v>38733</v>
      </c>
      <c r="C51" s="47">
        <v>200000</v>
      </c>
      <c r="D51" s="76">
        <v>91</v>
      </c>
      <c r="E51" s="77">
        <v>38825</v>
      </c>
      <c r="F51" s="76">
        <v>7</v>
      </c>
      <c r="G51" s="76">
        <v>6</v>
      </c>
      <c r="H51" s="47">
        <v>243000</v>
      </c>
      <c r="I51" s="47">
        <v>197520</v>
      </c>
      <c r="J51" s="78">
        <v>122.74</v>
      </c>
      <c r="K51" s="78" t="s">
        <v>87</v>
      </c>
      <c r="L51" s="79">
        <v>0.087</v>
      </c>
      <c r="M51" s="80">
        <v>195774</v>
      </c>
      <c r="N51" s="81">
        <v>200020</v>
      </c>
      <c r="O51" s="43">
        <f>+O44+N51</f>
        <v>5768820</v>
      </c>
    </row>
    <row r="52" spans="1:15" s="82" customFormat="1" ht="74.25" customHeight="1">
      <c r="A52" s="76">
        <v>37</v>
      </c>
      <c r="B52" s="77">
        <v>38768</v>
      </c>
      <c r="C52" s="47">
        <v>200000</v>
      </c>
      <c r="D52" s="76">
        <v>91</v>
      </c>
      <c r="E52" s="77">
        <v>38860</v>
      </c>
      <c r="F52" s="76">
        <v>6</v>
      </c>
      <c r="G52" s="76">
        <v>6</v>
      </c>
      <c r="H52" s="47">
        <v>230500</v>
      </c>
      <c r="I52" s="47">
        <v>197510</v>
      </c>
      <c r="J52" s="78">
        <v>116.49</v>
      </c>
      <c r="K52" s="78" t="s">
        <v>85</v>
      </c>
      <c r="L52" s="79">
        <v>0.087</v>
      </c>
      <c r="M52" s="47">
        <v>195764</v>
      </c>
      <c r="N52" s="83">
        <v>200010</v>
      </c>
      <c r="O52" s="43">
        <f t="shared" si="1"/>
        <v>5968830</v>
      </c>
    </row>
    <row r="53" spans="1:15" s="14" customFormat="1" ht="74.25" customHeight="1">
      <c r="A53" s="56">
        <v>38</v>
      </c>
      <c r="B53" s="57">
        <v>38803</v>
      </c>
      <c r="C53" s="47">
        <v>200000</v>
      </c>
      <c r="D53" s="56">
        <v>91</v>
      </c>
      <c r="E53" s="57">
        <v>38895</v>
      </c>
      <c r="F53" s="56">
        <v>8</v>
      </c>
      <c r="G53" s="56">
        <v>7</v>
      </c>
      <c r="H53" s="48">
        <v>231000</v>
      </c>
      <c r="I53" s="48">
        <v>197500</v>
      </c>
      <c r="J53" s="58">
        <v>116.75</v>
      </c>
      <c r="K53" s="58" t="s">
        <v>86</v>
      </c>
      <c r="L53" s="59">
        <v>0.084</v>
      </c>
      <c r="M53" s="50">
        <v>195897</v>
      </c>
      <c r="N53" s="84">
        <v>200000</v>
      </c>
      <c r="O53" s="43">
        <f t="shared" si="1"/>
        <v>6168830</v>
      </c>
    </row>
    <row r="54" spans="1:15" s="26" customFormat="1" ht="74.25" customHeight="1">
      <c r="A54" s="41">
        <v>39</v>
      </c>
      <c r="B54" s="51">
        <v>38845</v>
      </c>
      <c r="C54" s="47">
        <v>200000</v>
      </c>
      <c r="D54" s="41">
        <v>91</v>
      </c>
      <c r="E54" s="51">
        <v>38937</v>
      </c>
      <c r="F54" s="41">
        <v>7</v>
      </c>
      <c r="G54" s="41">
        <v>5</v>
      </c>
      <c r="H54" s="50">
        <v>255500</v>
      </c>
      <c r="I54" s="50">
        <v>197500</v>
      </c>
      <c r="J54" s="52">
        <v>129</v>
      </c>
      <c r="K54" s="52" t="s">
        <v>89</v>
      </c>
      <c r="L54" s="53">
        <v>0.084</v>
      </c>
      <c r="M54" s="50">
        <v>195897</v>
      </c>
      <c r="N54" s="85">
        <v>200000</v>
      </c>
      <c r="O54" s="43">
        <f t="shared" si="1"/>
        <v>6368830</v>
      </c>
    </row>
    <row r="55" spans="1:15" s="65" customFormat="1" ht="74.25" customHeight="1">
      <c r="A55" s="76">
        <v>40</v>
      </c>
      <c r="B55" s="51">
        <v>38915</v>
      </c>
      <c r="C55" s="50">
        <v>100000</v>
      </c>
      <c r="D55" s="41">
        <v>91</v>
      </c>
      <c r="E55" s="51">
        <v>39007</v>
      </c>
      <c r="F55" s="41">
        <v>9</v>
      </c>
      <c r="G55" s="41">
        <v>6</v>
      </c>
      <c r="H55" s="50">
        <v>250500</v>
      </c>
      <c r="I55" s="50">
        <v>97520</v>
      </c>
      <c r="J55" s="52">
        <v>252.95</v>
      </c>
      <c r="K55" s="41" t="s">
        <v>90</v>
      </c>
      <c r="L55" s="53">
        <v>0.08</v>
      </c>
      <c r="M55" s="50">
        <v>98064</v>
      </c>
      <c r="N55" s="85">
        <v>100020</v>
      </c>
      <c r="O55" s="43">
        <f t="shared" si="1"/>
        <v>6468850</v>
      </c>
    </row>
    <row r="56" spans="1:15" s="65" customFormat="1" ht="74.25" customHeight="1">
      <c r="A56" s="86">
        <v>41</v>
      </c>
      <c r="B56" s="87">
        <v>38929</v>
      </c>
      <c r="C56" s="50">
        <v>100000</v>
      </c>
      <c r="D56" s="88">
        <v>91</v>
      </c>
      <c r="E56" s="87">
        <v>39021</v>
      </c>
      <c r="F56" s="88">
        <v>5</v>
      </c>
      <c r="G56" s="88">
        <v>2</v>
      </c>
      <c r="H56" s="89">
        <v>123000</v>
      </c>
      <c r="I56" s="89">
        <v>99010</v>
      </c>
      <c r="J56" s="90">
        <v>124.23</v>
      </c>
      <c r="K56" s="41" t="s">
        <v>91</v>
      </c>
      <c r="L56" s="53">
        <v>0.08</v>
      </c>
      <c r="M56" s="50">
        <v>98054</v>
      </c>
      <c r="N56" s="85">
        <v>100010</v>
      </c>
      <c r="O56" s="43">
        <f t="shared" si="1"/>
        <v>6568860</v>
      </c>
    </row>
    <row r="57" spans="1:162" s="41" customFormat="1" ht="74.25" customHeight="1">
      <c r="A57" s="76">
        <v>42</v>
      </c>
      <c r="B57" s="51">
        <v>38943</v>
      </c>
      <c r="C57" s="50">
        <v>100000</v>
      </c>
      <c r="D57" s="41">
        <v>91</v>
      </c>
      <c r="E57" s="51">
        <v>39035</v>
      </c>
      <c r="F57" s="41">
        <v>6</v>
      </c>
      <c r="G57" s="41">
        <v>4</v>
      </c>
      <c r="H57" s="50">
        <v>111200</v>
      </c>
      <c r="I57" s="50">
        <v>98010</v>
      </c>
      <c r="J57" s="52">
        <v>113.19</v>
      </c>
      <c r="K57" s="41" t="s">
        <v>92</v>
      </c>
      <c r="L57" s="53">
        <v>0.08</v>
      </c>
      <c r="M57" s="50">
        <v>98054</v>
      </c>
      <c r="N57" s="85">
        <v>100010</v>
      </c>
      <c r="O57" s="43">
        <f t="shared" si="1"/>
        <v>6668870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</row>
    <row r="58" spans="1:162" s="41" customFormat="1" ht="74.25" customHeight="1">
      <c r="A58" s="76">
        <v>43</v>
      </c>
      <c r="B58" s="51">
        <v>38957</v>
      </c>
      <c r="C58" s="50">
        <v>100000</v>
      </c>
      <c r="D58" s="41">
        <v>91</v>
      </c>
      <c r="E58" s="51">
        <v>39049</v>
      </c>
      <c r="F58" s="41">
        <v>5</v>
      </c>
      <c r="G58" s="41">
        <v>3</v>
      </c>
      <c r="H58" s="50">
        <v>109500</v>
      </c>
      <c r="I58" s="50">
        <v>98980</v>
      </c>
      <c r="J58" s="52">
        <v>110.52</v>
      </c>
      <c r="K58" s="41" t="s">
        <v>93</v>
      </c>
      <c r="L58" s="53">
        <v>0.09</v>
      </c>
      <c r="M58" s="50">
        <v>97805</v>
      </c>
      <c r="N58" s="85">
        <v>100000</v>
      </c>
      <c r="O58" s="43">
        <f t="shared" si="1"/>
        <v>6768870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</row>
    <row r="59" spans="1:162" s="41" customFormat="1" ht="74.25" customHeight="1">
      <c r="A59" s="76">
        <v>44</v>
      </c>
      <c r="B59" s="51">
        <v>38971</v>
      </c>
      <c r="C59" s="50">
        <v>100000</v>
      </c>
      <c r="D59" s="41">
        <v>91</v>
      </c>
      <c r="E59" s="51">
        <v>39063</v>
      </c>
      <c r="F59" s="41">
        <v>3</v>
      </c>
      <c r="G59" s="41">
        <v>2</v>
      </c>
      <c r="H59" s="50">
        <v>101000</v>
      </c>
      <c r="I59" s="50">
        <v>99000</v>
      </c>
      <c r="J59" s="52">
        <v>102</v>
      </c>
      <c r="K59" s="41" t="s">
        <v>94</v>
      </c>
      <c r="L59" s="53">
        <v>0.09</v>
      </c>
      <c r="M59" s="50">
        <v>97805</v>
      </c>
      <c r="N59" s="85">
        <v>100000</v>
      </c>
      <c r="O59" s="43">
        <f t="shared" si="1"/>
        <v>6868870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</row>
    <row r="60" spans="1:162" s="41" customFormat="1" ht="74.25" customHeight="1">
      <c r="A60" s="76">
        <v>45</v>
      </c>
      <c r="B60" s="51">
        <v>38985</v>
      </c>
      <c r="C60" s="50">
        <v>100000</v>
      </c>
      <c r="D60" s="41">
        <v>91</v>
      </c>
      <c r="E60" s="51">
        <v>39077</v>
      </c>
      <c r="F60" s="41">
        <v>2</v>
      </c>
      <c r="G60" s="41">
        <v>2</v>
      </c>
      <c r="H60" s="50">
        <v>99000</v>
      </c>
      <c r="I60" s="50">
        <v>99000</v>
      </c>
      <c r="J60" s="52">
        <v>100</v>
      </c>
      <c r="K60" s="41" t="s">
        <v>97</v>
      </c>
      <c r="L60" s="53">
        <v>0.09</v>
      </c>
      <c r="M60" s="50">
        <v>97805</v>
      </c>
      <c r="N60" s="85">
        <v>100000</v>
      </c>
      <c r="O60" s="43">
        <f t="shared" si="1"/>
        <v>6968870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</row>
    <row r="61" spans="1:162" s="41" customFormat="1" ht="74.25" customHeight="1">
      <c r="A61" s="76">
        <v>46</v>
      </c>
      <c r="B61" s="51">
        <v>39006</v>
      </c>
      <c r="C61" s="50">
        <v>100000</v>
      </c>
      <c r="D61" s="41">
        <v>91</v>
      </c>
      <c r="E61" s="51">
        <f aca="true" t="shared" si="3" ref="E61:E73">B61+92</f>
        <v>39098</v>
      </c>
      <c r="F61" s="41">
        <v>2</v>
      </c>
      <c r="G61" s="41">
        <v>2</v>
      </c>
      <c r="H61" s="50">
        <v>100000</v>
      </c>
      <c r="I61" s="50">
        <v>100000</v>
      </c>
      <c r="J61" s="52">
        <v>100</v>
      </c>
      <c r="K61" s="41" t="s">
        <v>97</v>
      </c>
      <c r="L61" s="53">
        <v>0.09</v>
      </c>
      <c r="M61" s="50">
        <v>98783</v>
      </c>
      <c r="N61" s="85">
        <v>101000</v>
      </c>
      <c r="O61" s="43">
        <f t="shared" si="1"/>
        <v>7069870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</row>
    <row r="62" spans="1:162" s="41" customFormat="1" ht="74.25" customHeight="1">
      <c r="A62" s="76">
        <v>47</v>
      </c>
      <c r="B62" s="51">
        <v>39020</v>
      </c>
      <c r="C62" s="50">
        <v>100000</v>
      </c>
      <c r="D62" s="41">
        <v>91</v>
      </c>
      <c r="E62" s="51">
        <f t="shared" si="3"/>
        <v>39112</v>
      </c>
      <c r="F62" s="41">
        <v>2</v>
      </c>
      <c r="G62" s="41">
        <v>2</v>
      </c>
      <c r="H62" s="50">
        <v>100000</v>
      </c>
      <c r="I62" s="50">
        <v>100000</v>
      </c>
      <c r="J62" s="52">
        <v>101</v>
      </c>
      <c r="K62" s="41" t="s">
        <v>97</v>
      </c>
      <c r="L62" s="53">
        <v>0.09</v>
      </c>
      <c r="M62" s="50">
        <v>97805</v>
      </c>
      <c r="N62" s="85">
        <v>100000</v>
      </c>
      <c r="O62" s="43">
        <f t="shared" si="1"/>
        <v>7169870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</row>
    <row r="63" spans="1:162" s="65" customFormat="1" ht="74.25" customHeight="1">
      <c r="A63" s="76">
        <v>48</v>
      </c>
      <c r="B63" s="51">
        <v>39034</v>
      </c>
      <c r="C63" s="50">
        <v>0</v>
      </c>
      <c r="D63" s="41">
        <v>91</v>
      </c>
      <c r="E63" s="51">
        <f t="shared" si="3"/>
        <v>39126</v>
      </c>
      <c r="F63" s="41" t="s">
        <v>77</v>
      </c>
      <c r="G63" s="41"/>
      <c r="H63" s="41" t="s">
        <v>77</v>
      </c>
      <c r="I63" s="91"/>
      <c r="J63" s="52"/>
      <c r="K63" s="41"/>
      <c r="L63" s="53"/>
      <c r="M63" s="50">
        <v>0</v>
      </c>
      <c r="N63" s="85">
        <v>0</v>
      </c>
      <c r="O63" s="43">
        <f t="shared" si="1"/>
        <v>7169870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</row>
    <row r="64" spans="1:162" s="65" customFormat="1" ht="74.25" customHeight="1">
      <c r="A64" s="92">
        <v>49</v>
      </c>
      <c r="B64" s="57">
        <v>39062</v>
      </c>
      <c r="C64" s="48">
        <v>0</v>
      </c>
      <c r="D64" s="56">
        <v>91</v>
      </c>
      <c r="E64" s="51">
        <f t="shared" si="3"/>
        <v>39154</v>
      </c>
      <c r="F64" s="41" t="s">
        <v>77</v>
      </c>
      <c r="G64" s="56"/>
      <c r="H64" s="93"/>
      <c r="I64" s="41" t="s">
        <v>77</v>
      </c>
      <c r="J64" s="58"/>
      <c r="K64" s="56"/>
      <c r="L64" s="59"/>
      <c r="M64" s="48">
        <v>0</v>
      </c>
      <c r="N64" s="84">
        <v>0</v>
      </c>
      <c r="O64" s="43">
        <f t="shared" si="1"/>
        <v>7169870</v>
      </c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</row>
    <row r="65" spans="1:162" s="41" customFormat="1" ht="74.25" customHeight="1">
      <c r="A65" s="41">
        <v>50</v>
      </c>
      <c r="B65" s="77">
        <v>39076</v>
      </c>
      <c r="C65" s="50">
        <v>100000</v>
      </c>
      <c r="D65" s="60">
        <v>91</v>
      </c>
      <c r="E65" s="51">
        <f t="shared" si="3"/>
        <v>39168</v>
      </c>
      <c r="F65" s="60">
        <v>1</v>
      </c>
      <c r="G65" s="60">
        <v>1</v>
      </c>
      <c r="H65" s="50">
        <v>50000</v>
      </c>
      <c r="I65" s="50">
        <v>50000</v>
      </c>
      <c r="J65" s="52">
        <v>50.5</v>
      </c>
      <c r="K65" s="52" t="s">
        <v>98</v>
      </c>
      <c r="L65" s="53">
        <v>0.16</v>
      </c>
      <c r="M65" s="50">
        <v>48563</v>
      </c>
      <c r="N65" s="85">
        <v>50500</v>
      </c>
      <c r="O65" s="43">
        <f t="shared" si="1"/>
        <v>7220370</v>
      </c>
      <c r="P65" s="73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</row>
    <row r="66" spans="1:162" s="41" customFormat="1" ht="74.25" customHeight="1">
      <c r="A66" s="41">
        <v>51</v>
      </c>
      <c r="B66" s="77">
        <v>39090</v>
      </c>
      <c r="C66" s="50">
        <v>0</v>
      </c>
      <c r="D66" s="60"/>
      <c r="E66" s="51">
        <f t="shared" si="3"/>
        <v>39182</v>
      </c>
      <c r="F66" s="41" t="s">
        <v>77</v>
      </c>
      <c r="H66" s="41" t="s">
        <v>77</v>
      </c>
      <c r="J66" s="91"/>
      <c r="K66" s="41" t="s">
        <v>77</v>
      </c>
      <c r="L66" s="53"/>
      <c r="M66" s="50">
        <v>0</v>
      </c>
      <c r="N66" s="85">
        <v>0</v>
      </c>
      <c r="O66" s="43">
        <f t="shared" si="1"/>
        <v>7220370</v>
      </c>
      <c r="P66" s="94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</row>
    <row r="67" spans="1:162" s="41" customFormat="1" ht="74.25" customHeight="1">
      <c r="A67" s="41">
        <v>52</v>
      </c>
      <c r="B67" s="77">
        <v>39104</v>
      </c>
      <c r="C67" s="50">
        <v>150000</v>
      </c>
      <c r="D67" s="60">
        <v>91</v>
      </c>
      <c r="E67" s="51">
        <f t="shared" si="3"/>
        <v>39196</v>
      </c>
      <c r="F67" s="41">
        <v>2</v>
      </c>
      <c r="G67" s="41">
        <v>2</v>
      </c>
      <c r="H67" s="50">
        <v>150000</v>
      </c>
      <c r="I67" s="50">
        <v>149000</v>
      </c>
      <c r="J67" s="52">
        <v>100.67</v>
      </c>
      <c r="K67" s="52" t="s">
        <v>99</v>
      </c>
      <c r="L67" s="53">
        <v>0.21</v>
      </c>
      <c r="M67" s="50">
        <v>142537</v>
      </c>
      <c r="N67" s="85">
        <v>150000</v>
      </c>
      <c r="O67" s="43">
        <f t="shared" si="1"/>
        <v>7370370</v>
      </c>
      <c r="P67" s="94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</row>
    <row r="68" spans="1:162" s="41" customFormat="1" ht="74.25" customHeight="1">
      <c r="A68" s="41">
        <v>53</v>
      </c>
      <c r="B68" s="77">
        <v>39118</v>
      </c>
      <c r="C68" s="50">
        <v>150000</v>
      </c>
      <c r="D68" s="60">
        <v>91</v>
      </c>
      <c r="E68" s="51">
        <f t="shared" si="3"/>
        <v>39210</v>
      </c>
      <c r="F68" s="41">
        <v>4</v>
      </c>
      <c r="G68" s="41">
        <v>4</v>
      </c>
      <c r="H68" s="50">
        <v>227000</v>
      </c>
      <c r="I68" s="50">
        <v>148510</v>
      </c>
      <c r="J68" s="52">
        <v>152.32</v>
      </c>
      <c r="K68" s="52" t="s">
        <v>100</v>
      </c>
      <c r="L68" s="53">
        <v>0.21</v>
      </c>
      <c r="M68" s="50">
        <v>142547</v>
      </c>
      <c r="N68" s="85">
        <v>150010</v>
      </c>
      <c r="O68" s="43">
        <f t="shared" si="1"/>
        <v>7520380</v>
      </c>
      <c r="P68" s="94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</row>
    <row r="69" spans="1:96" s="41" customFormat="1" ht="74.25" customHeight="1">
      <c r="A69" s="41">
        <v>54</v>
      </c>
      <c r="B69" s="77">
        <v>39132</v>
      </c>
      <c r="C69" s="50">
        <v>150000</v>
      </c>
      <c r="D69" s="60">
        <v>91</v>
      </c>
      <c r="E69" s="51">
        <f t="shared" si="3"/>
        <v>39224</v>
      </c>
      <c r="F69" s="41">
        <v>3</v>
      </c>
      <c r="G69" s="41">
        <v>3</v>
      </c>
      <c r="H69" s="50">
        <v>225000</v>
      </c>
      <c r="I69" s="50">
        <v>149010</v>
      </c>
      <c r="J69" s="52">
        <v>150.66</v>
      </c>
      <c r="K69" s="52" t="s">
        <v>99</v>
      </c>
      <c r="L69" s="53">
        <v>0.21</v>
      </c>
      <c r="M69" s="50">
        <v>142547</v>
      </c>
      <c r="N69" s="85">
        <v>150010</v>
      </c>
      <c r="O69" s="43">
        <f aca="true" t="shared" si="4" ref="O69:O101">+O68+N69</f>
        <v>7670390</v>
      </c>
      <c r="P69" s="94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95"/>
    </row>
    <row r="70" spans="1:162" s="41" customFormat="1" ht="74.25" customHeight="1">
      <c r="A70" s="41">
        <v>55</v>
      </c>
      <c r="B70" s="77">
        <v>39146</v>
      </c>
      <c r="C70" s="50">
        <v>150000</v>
      </c>
      <c r="D70" s="60"/>
      <c r="E70" s="51">
        <f t="shared" si="3"/>
        <v>39238</v>
      </c>
      <c r="F70" s="359" t="s">
        <v>77</v>
      </c>
      <c r="G70" s="360"/>
      <c r="H70" s="360"/>
      <c r="I70" s="360"/>
      <c r="J70" s="360"/>
      <c r="K70" s="361"/>
      <c r="L70" s="53"/>
      <c r="M70" s="50">
        <v>0</v>
      </c>
      <c r="N70" s="85">
        <v>0</v>
      </c>
      <c r="O70" s="43">
        <f t="shared" si="4"/>
        <v>7670390</v>
      </c>
      <c r="P70" s="94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</row>
    <row r="71" spans="1:162" s="41" customFormat="1" ht="74.25" customHeight="1">
      <c r="A71" s="41">
        <v>56</v>
      </c>
      <c r="B71" s="77">
        <v>39160</v>
      </c>
      <c r="C71" s="50">
        <v>150000</v>
      </c>
      <c r="D71" s="60"/>
      <c r="E71" s="51">
        <f t="shared" si="3"/>
        <v>39252</v>
      </c>
      <c r="F71" s="41" t="s">
        <v>77</v>
      </c>
      <c r="H71" s="41" t="s">
        <v>77</v>
      </c>
      <c r="I71" s="91"/>
      <c r="J71" s="53"/>
      <c r="K71" s="41" t="s">
        <v>77</v>
      </c>
      <c r="L71" s="53"/>
      <c r="M71" s="50">
        <v>0</v>
      </c>
      <c r="N71" s="85">
        <v>0</v>
      </c>
      <c r="O71" s="43">
        <f t="shared" si="4"/>
        <v>7670390</v>
      </c>
      <c r="P71" s="94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96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</row>
    <row r="72" spans="1:162" s="41" customFormat="1" ht="74.25" customHeight="1">
      <c r="A72" s="41">
        <v>57</v>
      </c>
      <c r="B72" s="77">
        <v>39174</v>
      </c>
      <c r="C72" s="50">
        <v>150000</v>
      </c>
      <c r="D72" s="60">
        <v>91</v>
      </c>
      <c r="E72" s="51">
        <f t="shared" si="3"/>
        <v>39266</v>
      </c>
      <c r="F72" s="41">
        <v>6</v>
      </c>
      <c r="G72" s="41">
        <v>4</v>
      </c>
      <c r="H72" s="50">
        <v>207000</v>
      </c>
      <c r="I72" s="50">
        <v>149030</v>
      </c>
      <c r="J72" s="52">
        <v>138.64</v>
      </c>
      <c r="K72" s="41" t="s">
        <v>101</v>
      </c>
      <c r="L72" s="53">
        <v>0.21</v>
      </c>
      <c r="M72" s="50">
        <v>142566</v>
      </c>
      <c r="N72" s="85">
        <v>150030</v>
      </c>
      <c r="O72" s="50">
        <f t="shared" si="4"/>
        <v>7820420</v>
      </c>
      <c r="P72" s="94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96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</row>
    <row r="73" spans="1:162" s="65" customFormat="1" ht="74.25" customHeight="1">
      <c r="A73" s="41">
        <v>58</v>
      </c>
      <c r="B73" s="77">
        <v>39188</v>
      </c>
      <c r="C73" s="50">
        <v>150000</v>
      </c>
      <c r="D73" s="60">
        <v>91</v>
      </c>
      <c r="E73" s="51">
        <f t="shared" si="3"/>
        <v>39280</v>
      </c>
      <c r="F73" s="41">
        <v>5</v>
      </c>
      <c r="G73" s="41">
        <v>5</v>
      </c>
      <c r="H73" s="50">
        <v>217000</v>
      </c>
      <c r="I73" s="50">
        <v>149030</v>
      </c>
      <c r="J73" s="52">
        <v>145.3</v>
      </c>
      <c r="K73" s="41" t="s">
        <v>102</v>
      </c>
      <c r="L73" s="53">
        <v>0.21</v>
      </c>
      <c r="M73" s="50">
        <v>142566</v>
      </c>
      <c r="N73" s="85">
        <v>150030</v>
      </c>
      <c r="O73" s="50">
        <f t="shared" si="4"/>
        <v>7970450</v>
      </c>
      <c r="P73" s="94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96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</row>
    <row r="74" spans="1:162" s="14" customFormat="1" ht="74.25" customHeight="1">
      <c r="A74" s="56">
        <v>59</v>
      </c>
      <c r="B74" s="98">
        <v>39202</v>
      </c>
      <c r="C74" s="48">
        <v>150000</v>
      </c>
      <c r="D74" s="99">
        <v>91</v>
      </c>
      <c r="E74" s="57">
        <f aca="true" t="shared" si="5" ref="E74:E106">B74+92</f>
        <v>39294</v>
      </c>
      <c r="F74" s="56">
        <v>5</v>
      </c>
      <c r="G74" s="56">
        <v>5</v>
      </c>
      <c r="H74" s="48">
        <v>217500</v>
      </c>
      <c r="I74" s="48">
        <v>149020</v>
      </c>
      <c r="J74" s="58">
        <v>144.98</v>
      </c>
      <c r="K74" s="56" t="s">
        <v>103</v>
      </c>
      <c r="L74" s="59">
        <v>0.21</v>
      </c>
      <c r="M74" s="48">
        <v>142556</v>
      </c>
      <c r="N74" s="84">
        <v>150020</v>
      </c>
      <c r="O74" s="50">
        <f t="shared" si="4"/>
        <v>8120470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96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</row>
    <row r="75" spans="1:162" s="97" customFormat="1" ht="74.25" customHeight="1">
      <c r="A75" s="41">
        <v>60</v>
      </c>
      <c r="B75" s="77">
        <v>39216</v>
      </c>
      <c r="C75" s="50">
        <v>150000</v>
      </c>
      <c r="D75" s="60">
        <v>91</v>
      </c>
      <c r="E75" s="57">
        <f t="shared" si="5"/>
        <v>39308</v>
      </c>
      <c r="F75" s="41">
        <v>6</v>
      </c>
      <c r="G75" s="41">
        <v>5</v>
      </c>
      <c r="H75" s="50">
        <v>245000</v>
      </c>
      <c r="I75" s="50">
        <v>149020</v>
      </c>
      <c r="J75" s="52">
        <v>163.98</v>
      </c>
      <c r="K75" s="41" t="s">
        <v>101</v>
      </c>
      <c r="L75" s="53">
        <v>0.21</v>
      </c>
      <c r="M75" s="50">
        <v>142557</v>
      </c>
      <c r="N75" s="85">
        <v>150020</v>
      </c>
      <c r="O75" s="50">
        <f t="shared" si="4"/>
        <v>8270490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</row>
    <row r="76" spans="1:162" s="100" customFormat="1" ht="74.25" customHeight="1">
      <c r="A76" s="56">
        <v>61</v>
      </c>
      <c r="B76" s="98">
        <v>39230</v>
      </c>
      <c r="C76" s="48">
        <v>150000</v>
      </c>
      <c r="D76" s="99">
        <v>91</v>
      </c>
      <c r="E76" s="57">
        <f t="shared" si="5"/>
        <v>39322</v>
      </c>
      <c r="F76" s="56">
        <v>7</v>
      </c>
      <c r="G76" s="56">
        <v>7</v>
      </c>
      <c r="H76" s="48">
        <v>245200</v>
      </c>
      <c r="I76" s="48">
        <v>148540</v>
      </c>
      <c r="J76" s="58">
        <v>164.42</v>
      </c>
      <c r="K76" s="56" t="s">
        <v>101</v>
      </c>
      <c r="L76" s="59">
        <v>0.21</v>
      </c>
      <c r="M76" s="50">
        <v>142576</v>
      </c>
      <c r="N76" s="84">
        <v>150040</v>
      </c>
      <c r="O76" s="50">
        <f t="shared" si="4"/>
        <v>8420530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</row>
    <row r="77" spans="1:162" s="100" customFormat="1" ht="74.25" customHeight="1">
      <c r="A77" s="56">
        <v>62</v>
      </c>
      <c r="B77" s="98">
        <v>39244</v>
      </c>
      <c r="C77" s="48">
        <v>150000</v>
      </c>
      <c r="D77" s="99">
        <v>91</v>
      </c>
      <c r="E77" s="57">
        <f t="shared" si="5"/>
        <v>39336</v>
      </c>
      <c r="F77" s="56">
        <v>6</v>
      </c>
      <c r="G77" s="56">
        <v>6</v>
      </c>
      <c r="H77" s="48">
        <v>249000</v>
      </c>
      <c r="I77" s="48">
        <v>149020</v>
      </c>
      <c r="J77" s="58">
        <v>166.64</v>
      </c>
      <c r="K77" s="56" t="s">
        <v>101</v>
      </c>
      <c r="L77" s="59">
        <v>0.21</v>
      </c>
      <c r="M77" s="50">
        <v>142557</v>
      </c>
      <c r="N77" s="84">
        <v>150020</v>
      </c>
      <c r="O77" s="50">
        <f t="shared" si="4"/>
        <v>8570550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</row>
    <row r="78" spans="1:162" s="100" customFormat="1" ht="74.25" customHeight="1">
      <c r="A78" s="56">
        <v>63</v>
      </c>
      <c r="B78" s="98">
        <v>39258</v>
      </c>
      <c r="C78" s="48">
        <v>150000</v>
      </c>
      <c r="D78" s="99">
        <v>91</v>
      </c>
      <c r="E78" s="57">
        <f t="shared" si="5"/>
        <v>39350</v>
      </c>
      <c r="F78" s="56">
        <v>5</v>
      </c>
      <c r="G78" s="56">
        <v>4</v>
      </c>
      <c r="H78" s="48">
        <v>211000</v>
      </c>
      <c r="I78" s="48">
        <v>149020</v>
      </c>
      <c r="J78" s="58">
        <v>141.31</v>
      </c>
      <c r="K78" s="56" t="s">
        <v>101</v>
      </c>
      <c r="L78" s="59">
        <v>0.21</v>
      </c>
      <c r="M78" s="50">
        <v>142557</v>
      </c>
      <c r="N78" s="84">
        <v>150020</v>
      </c>
      <c r="O78" s="50">
        <f t="shared" si="4"/>
        <v>8720570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</row>
    <row r="79" spans="1:51" s="100" customFormat="1" ht="74.25" customHeight="1">
      <c r="A79" s="56">
        <v>64</v>
      </c>
      <c r="B79" s="98">
        <v>39272</v>
      </c>
      <c r="C79" s="48">
        <v>200000</v>
      </c>
      <c r="D79" s="99">
        <v>91</v>
      </c>
      <c r="E79" s="57">
        <f t="shared" si="5"/>
        <v>39364</v>
      </c>
      <c r="F79" s="56">
        <v>5</v>
      </c>
      <c r="G79" s="56">
        <v>5</v>
      </c>
      <c r="H79" s="48">
        <v>234500</v>
      </c>
      <c r="I79" s="48">
        <v>199030</v>
      </c>
      <c r="J79" s="58">
        <v>117.73</v>
      </c>
      <c r="K79" s="56" t="s">
        <v>101</v>
      </c>
      <c r="L79" s="59">
        <v>0.21</v>
      </c>
      <c r="M79" s="50">
        <v>190079</v>
      </c>
      <c r="N79" s="84">
        <v>200030</v>
      </c>
      <c r="O79" s="50">
        <f t="shared" si="4"/>
        <v>8920600</v>
      </c>
      <c r="P79" s="26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101"/>
    </row>
    <row r="80" spans="1:51" s="97" customFormat="1" ht="74.25" customHeight="1">
      <c r="A80" s="41">
        <v>65</v>
      </c>
      <c r="B80" s="77">
        <v>39286</v>
      </c>
      <c r="C80" s="50">
        <v>200000</v>
      </c>
      <c r="D80" s="60">
        <v>91</v>
      </c>
      <c r="E80" s="51">
        <f t="shared" si="5"/>
        <v>39378</v>
      </c>
      <c r="F80" s="41">
        <v>8</v>
      </c>
      <c r="G80" s="41">
        <v>8</v>
      </c>
      <c r="H80" s="50">
        <v>299100</v>
      </c>
      <c r="I80" s="50">
        <v>198500</v>
      </c>
      <c r="J80" s="52">
        <v>150.3</v>
      </c>
      <c r="K80" s="41" t="s">
        <v>101</v>
      </c>
      <c r="L80" s="53">
        <v>0.21</v>
      </c>
      <c r="M80" s="50">
        <v>190050</v>
      </c>
      <c r="N80" s="85">
        <v>200000</v>
      </c>
      <c r="O80" s="50">
        <f t="shared" si="4"/>
        <v>9120600</v>
      </c>
      <c r="P80" s="26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96"/>
    </row>
    <row r="81" spans="1:51" s="97" customFormat="1" ht="74.25" customHeight="1">
      <c r="A81" s="41">
        <v>66</v>
      </c>
      <c r="B81" s="77">
        <v>39300</v>
      </c>
      <c r="C81" s="50">
        <v>200000</v>
      </c>
      <c r="D81" s="60">
        <v>91</v>
      </c>
      <c r="E81" s="51">
        <f t="shared" si="5"/>
        <v>39392</v>
      </c>
      <c r="F81" s="41">
        <v>5</v>
      </c>
      <c r="G81" s="41">
        <v>5</v>
      </c>
      <c r="H81" s="50">
        <v>317000</v>
      </c>
      <c r="I81" s="50">
        <v>199020</v>
      </c>
      <c r="J81" s="52">
        <v>158.98</v>
      </c>
      <c r="K81" s="41" t="s">
        <v>104</v>
      </c>
      <c r="L81" s="53">
        <v>0.21</v>
      </c>
      <c r="M81" s="50">
        <v>190069</v>
      </c>
      <c r="N81" s="85">
        <v>200020</v>
      </c>
      <c r="O81" s="50">
        <f t="shared" si="4"/>
        <v>9320620</v>
      </c>
      <c r="P81" s="26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96"/>
    </row>
    <row r="82" spans="1:51" s="97" customFormat="1" ht="74.25" customHeight="1">
      <c r="A82" s="41">
        <v>67</v>
      </c>
      <c r="B82" s="77">
        <v>39314</v>
      </c>
      <c r="C82" s="50">
        <v>200000</v>
      </c>
      <c r="D82" s="60">
        <v>91</v>
      </c>
      <c r="E82" s="51">
        <f t="shared" si="5"/>
        <v>39406</v>
      </c>
      <c r="F82" s="41">
        <v>5</v>
      </c>
      <c r="G82" s="41">
        <v>5</v>
      </c>
      <c r="H82" s="50">
        <v>401200</v>
      </c>
      <c r="I82" s="50">
        <v>198520</v>
      </c>
      <c r="J82" s="52">
        <v>201.33</v>
      </c>
      <c r="K82" s="41" t="s">
        <v>105</v>
      </c>
      <c r="L82" s="53">
        <v>0.21</v>
      </c>
      <c r="M82" s="50">
        <v>190069</v>
      </c>
      <c r="N82" s="85">
        <v>200020</v>
      </c>
      <c r="O82" s="50">
        <f t="shared" si="4"/>
        <v>9520640</v>
      </c>
      <c r="P82" s="26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96"/>
    </row>
    <row r="83" spans="1:51" s="97" customFormat="1" ht="74.25" customHeight="1">
      <c r="A83" s="41">
        <v>68</v>
      </c>
      <c r="B83" s="77">
        <v>39328</v>
      </c>
      <c r="C83" s="50">
        <v>200000</v>
      </c>
      <c r="D83" s="60">
        <v>91</v>
      </c>
      <c r="E83" s="51">
        <f t="shared" si="5"/>
        <v>39420</v>
      </c>
      <c r="F83" s="41">
        <v>6</v>
      </c>
      <c r="G83" s="41">
        <v>6</v>
      </c>
      <c r="H83" s="50">
        <v>237000</v>
      </c>
      <c r="I83" s="50">
        <v>199020</v>
      </c>
      <c r="J83" s="52">
        <v>118.99</v>
      </c>
      <c r="K83" s="41" t="s">
        <v>106</v>
      </c>
      <c r="L83" s="53">
        <v>0.21</v>
      </c>
      <c r="M83" s="50">
        <v>190069</v>
      </c>
      <c r="N83" s="85">
        <v>200020</v>
      </c>
      <c r="O83" s="50">
        <f t="shared" si="4"/>
        <v>9720660</v>
      </c>
      <c r="P83" s="26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96"/>
    </row>
    <row r="84" spans="1:51" s="97" customFormat="1" ht="74.25" customHeight="1">
      <c r="A84" s="41">
        <v>69</v>
      </c>
      <c r="B84" s="77">
        <v>39342</v>
      </c>
      <c r="C84" s="50">
        <v>200000</v>
      </c>
      <c r="D84" s="60">
        <v>91</v>
      </c>
      <c r="E84" s="51">
        <f t="shared" si="5"/>
        <v>39434</v>
      </c>
      <c r="F84" s="41">
        <v>6</v>
      </c>
      <c r="G84" s="41">
        <v>6</v>
      </c>
      <c r="H84" s="50">
        <v>250000</v>
      </c>
      <c r="I84" s="50">
        <v>199530</v>
      </c>
      <c r="J84" s="52">
        <v>125.23</v>
      </c>
      <c r="K84" s="41" t="s">
        <v>107</v>
      </c>
      <c r="L84" s="53">
        <v>0.21</v>
      </c>
      <c r="M84" s="50">
        <v>190078</v>
      </c>
      <c r="N84" s="85">
        <v>200030</v>
      </c>
      <c r="O84" s="50">
        <f t="shared" si="4"/>
        <v>9920690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96"/>
    </row>
    <row r="85" spans="1:51" s="97" customFormat="1" ht="74.25" customHeight="1">
      <c r="A85" s="41">
        <v>70</v>
      </c>
      <c r="B85" s="77">
        <v>39356</v>
      </c>
      <c r="C85" s="50">
        <v>200000</v>
      </c>
      <c r="D85" s="60">
        <v>91</v>
      </c>
      <c r="E85" s="51">
        <f t="shared" si="5"/>
        <v>39448</v>
      </c>
      <c r="F85" s="41">
        <v>4</v>
      </c>
      <c r="G85" s="41">
        <v>4</v>
      </c>
      <c r="H85" s="50">
        <v>109000</v>
      </c>
      <c r="I85" s="50">
        <v>109000</v>
      </c>
      <c r="J85" s="52">
        <v>54.5</v>
      </c>
      <c r="K85" s="41" t="s">
        <v>108</v>
      </c>
      <c r="L85" s="53">
        <v>0.21</v>
      </c>
      <c r="M85" s="50">
        <v>103577</v>
      </c>
      <c r="N85" s="85">
        <v>109000</v>
      </c>
      <c r="O85" s="50">
        <f t="shared" si="4"/>
        <v>10029690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96"/>
    </row>
    <row r="86" spans="1:51" s="97" customFormat="1" ht="74.25" customHeight="1">
      <c r="A86" s="41">
        <v>71</v>
      </c>
      <c r="B86" s="77">
        <v>39384</v>
      </c>
      <c r="C86" s="50">
        <v>200000</v>
      </c>
      <c r="D86" s="60">
        <v>91</v>
      </c>
      <c r="E86" s="51">
        <f t="shared" si="5"/>
        <v>39476</v>
      </c>
      <c r="F86" s="41">
        <v>2</v>
      </c>
      <c r="G86" s="41">
        <v>2</v>
      </c>
      <c r="H86" s="50">
        <v>105000</v>
      </c>
      <c r="I86" s="50">
        <v>105000</v>
      </c>
      <c r="J86" s="52">
        <v>52.5</v>
      </c>
      <c r="K86" s="41" t="s">
        <v>108</v>
      </c>
      <c r="L86" s="53">
        <v>0.21</v>
      </c>
      <c r="M86" s="50">
        <v>99776</v>
      </c>
      <c r="N86" s="85">
        <v>105000</v>
      </c>
      <c r="O86" s="50">
        <f t="shared" si="4"/>
        <v>10134690</v>
      </c>
      <c r="P86" s="102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96"/>
    </row>
    <row r="87" spans="1:51" s="97" customFormat="1" ht="74.25" customHeight="1">
      <c r="A87" s="41">
        <v>72</v>
      </c>
      <c r="B87" s="77">
        <v>39398</v>
      </c>
      <c r="C87" s="50">
        <v>200000</v>
      </c>
      <c r="D87" s="60">
        <v>91</v>
      </c>
      <c r="E87" s="51">
        <f t="shared" si="5"/>
        <v>39490</v>
      </c>
      <c r="F87" s="41">
        <v>4</v>
      </c>
      <c r="G87" s="41">
        <v>4</v>
      </c>
      <c r="H87" s="50">
        <v>110000</v>
      </c>
      <c r="I87" s="50">
        <v>110000</v>
      </c>
      <c r="J87" s="52">
        <v>55</v>
      </c>
      <c r="K87" s="41" t="s">
        <v>113</v>
      </c>
      <c r="L87" s="53">
        <v>0.21</v>
      </c>
      <c r="M87" s="50">
        <v>104527</v>
      </c>
      <c r="N87" s="85">
        <v>110000</v>
      </c>
      <c r="O87" s="50">
        <f t="shared" si="4"/>
        <v>10244690</v>
      </c>
      <c r="P87" s="102"/>
      <c r="Q87" s="102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96"/>
    </row>
    <row r="88" spans="1:51" s="97" customFormat="1" ht="74.25" customHeight="1">
      <c r="A88" s="41">
        <v>73</v>
      </c>
      <c r="B88" s="77">
        <v>39412</v>
      </c>
      <c r="C88" s="50">
        <v>200000</v>
      </c>
      <c r="D88" s="60">
        <v>91</v>
      </c>
      <c r="E88" s="51">
        <f t="shared" si="5"/>
        <v>39504</v>
      </c>
      <c r="F88" s="41">
        <v>3</v>
      </c>
      <c r="G88" s="41">
        <v>3</v>
      </c>
      <c r="H88" s="50">
        <v>85000</v>
      </c>
      <c r="I88" s="50">
        <v>85000</v>
      </c>
      <c r="J88" s="52">
        <v>42.5</v>
      </c>
      <c r="K88" s="41" t="s">
        <v>108</v>
      </c>
      <c r="L88" s="53">
        <v>0.21</v>
      </c>
      <c r="M88" s="50">
        <v>80771</v>
      </c>
      <c r="N88" s="85">
        <v>85000</v>
      </c>
      <c r="O88" s="50">
        <f t="shared" si="4"/>
        <v>10329690</v>
      </c>
      <c r="P88" s="102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96"/>
    </row>
    <row r="89" spans="1:51" s="97" customFormat="1" ht="74.25" customHeight="1">
      <c r="A89" s="41">
        <v>74</v>
      </c>
      <c r="B89" s="77">
        <v>39426</v>
      </c>
      <c r="C89" s="50">
        <v>200000</v>
      </c>
      <c r="D89" s="60">
        <v>91</v>
      </c>
      <c r="E89" s="51">
        <f t="shared" si="5"/>
        <v>39518</v>
      </c>
      <c r="F89" s="41">
        <v>4</v>
      </c>
      <c r="G89" s="41">
        <v>4</v>
      </c>
      <c r="H89" s="50">
        <v>110000</v>
      </c>
      <c r="I89" s="50">
        <v>110000</v>
      </c>
      <c r="J89" s="52">
        <v>55</v>
      </c>
      <c r="K89" s="41" t="s">
        <v>114</v>
      </c>
      <c r="L89" s="53">
        <v>0.21</v>
      </c>
      <c r="M89" s="50">
        <v>104527</v>
      </c>
      <c r="N89" s="85">
        <v>110000</v>
      </c>
      <c r="O89" s="50">
        <f t="shared" si="4"/>
        <v>10439690</v>
      </c>
      <c r="P89" s="104"/>
      <c r="Q89" s="104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96"/>
    </row>
    <row r="90" spans="1:104" s="14" customFormat="1" ht="74.25" customHeight="1">
      <c r="A90" s="27" t="s">
        <v>48</v>
      </c>
      <c r="B90" s="28" t="s">
        <v>32</v>
      </c>
      <c r="C90" s="27" t="s">
        <v>46</v>
      </c>
      <c r="D90" s="27" t="s">
        <v>30</v>
      </c>
      <c r="E90" s="28" t="s">
        <v>32</v>
      </c>
      <c r="F90" s="27" t="s">
        <v>80</v>
      </c>
      <c r="G90" s="27" t="s">
        <v>24</v>
      </c>
      <c r="H90" s="27" t="s">
        <v>33</v>
      </c>
      <c r="I90" s="27" t="s">
        <v>41</v>
      </c>
      <c r="J90" s="29" t="s">
        <v>34</v>
      </c>
      <c r="K90" s="27" t="s">
        <v>36</v>
      </c>
      <c r="L90" s="74" t="s">
        <v>45</v>
      </c>
      <c r="M90" s="30" t="s">
        <v>109</v>
      </c>
      <c r="N90" s="32" t="s">
        <v>37</v>
      </c>
      <c r="O90" s="106" t="s">
        <v>72</v>
      </c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</row>
    <row r="91" spans="1:50" s="14" customFormat="1" ht="74.25" customHeight="1">
      <c r="A91" s="27" t="s">
        <v>47</v>
      </c>
      <c r="B91" s="28" t="s">
        <v>25</v>
      </c>
      <c r="C91" s="27" t="s">
        <v>17</v>
      </c>
      <c r="D91" s="27" t="s">
        <v>31</v>
      </c>
      <c r="E91" s="28" t="s">
        <v>18</v>
      </c>
      <c r="F91" s="27" t="s">
        <v>27</v>
      </c>
      <c r="G91" s="27" t="s">
        <v>27</v>
      </c>
      <c r="H91" s="27" t="s">
        <v>54</v>
      </c>
      <c r="I91" s="27" t="s">
        <v>19</v>
      </c>
      <c r="J91" s="29" t="s">
        <v>35</v>
      </c>
      <c r="K91" s="27" t="s">
        <v>19</v>
      </c>
      <c r="L91" s="74" t="s">
        <v>20</v>
      </c>
      <c r="M91" s="30" t="s">
        <v>110</v>
      </c>
      <c r="N91" s="32" t="s">
        <v>38</v>
      </c>
      <c r="O91" s="106" t="s">
        <v>73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 s="14" customFormat="1" ht="74.25" customHeight="1">
      <c r="A92" s="33"/>
      <c r="B92" s="28"/>
      <c r="C92" s="27"/>
      <c r="D92" s="27"/>
      <c r="E92" s="28"/>
      <c r="F92" s="27"/>
      <c r="G92" s="27" t="s">
        <v>26</v>
      </c>
      <c r="H92" s="27"/>
      <c r="I92" s="27" t="s">
        <v>40</v>
      </c>
      <c r="J92" s="29"/>
      <c r="K92" s="27"/>
      <c r="L92" s="74"/>
      <c r="M92" s="30"/>
      <c r="N92" s="32"/>
      <c r="O92" s="10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 s="14" customFormat="1" ht="74.25" customHeight="1">
      <c r="A93" s="27" t="s">
        <v>0</v>
      </c>
      <c r="B93" s="28" t="s">
        <v>2</v>
      </c>
      <c r="C93" s="27" t="s">
        <v>15</v>
      </c>
      <c r="D93" s="27" t="s">
        <v>3</v>
      </c>
      <c r="E93" s="28" t="s">
        <v>4</v>
      </c>
      <c r="F93" s="27" t="s">
        <v>23</v>
      </c>
      <c r="G93" s="27" t="s">
        <v>7</v>
      </c>
      <c r="H93" s="27" t="s">
        <v>8</v>
      </c>
      <c r="I93" s="27" t="s">
        <v>10</v>
      </c>
      <c r="J93" s="29" t="s">
        <v>11</v>
      </c>
      <c r="K93" s="27" t="s">
        <v>96</v>
      </c>
      <c r="L93" s="74" t="s">
        <v>22</v>
      </c>
      <c r="M93" s="30" t="s">
        <v>111</v>
      </c>
      <c r="N93" s="32" t="s">
        <v>15</v>
      </c>
      <c r="O93" s="106" t="s">
        <v>74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1:50" s="14" customFormat="1" ht="74.25" customHeight="1">
      <c r="A94" s="27" t="s">
        <v>1</v>
      </c>
      <c r="B94" s="28" t="s">
        <v>1</v>
      </c>
      <c r="C94" s="27" t="s">
        <v>29</v>
      </c>
      <c r="D94" s="27" t="s">
        <v>21</v>
      </c>
      <c r="E94" s="28" t="s">
        <v>5</v>
      </c>
      <c r="F94" s="27" t="s">
        <v>53</v>
      </c>
      <c r="G94" s="27" t="s">
        <v>6</v>
      </c>
      <c r="H94" s="27" t="s">
        <v>53</v>
      </c>
      <c r="I94" s="27" t="s">
        <v>53</v>
      </c>
      <c r="J94" s="29" t="s">
        <v>12</v>
      </c>
      <c r="K94" s="27" t="s">
        <v>13</v>
      </c>
      <c r="L94" s="74" t="s">
        <v>14</v>
      </c>
      <c r="M94" s="30" t="s">
        <v>112</v>
      </c>
      <c r="N94" s="32" t="s">
        <v>16</v>
      </c>
      <c r="O94" s="106" t="s">
        <v>75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1:50" s="14" customFormat="1" ht="74.25" customHeight="1" thickBot="1">
      <c r="A95" s="34"/>
      <c r="B95" s="35"/>
      <c r="C95" s="34"/>
      <c r="D95" s="36" t="s">
        <v>50</v>
      </c>
      <c r="E95" s="37"/>
      <c r="F95" s="36" t="s">
        <v>6</v>
      </c>
      <c r="G95" s="36"/>
      <c r="H95" s="36" t="s">
        <v>9</v>
      </c>
      <c r="I95" s="36" t="s">
        <v>39</v>
      </c>
      <c r="J95" s="38" t="s">
        <v>51</v>
      </c>
      <c r="K95" s="36"/>
      <c r="L95" s="75"/>
      <c r="M95" s="39"/>
      <c r="N95" s="107"/>
      <c r="O95" s="108" t="s">
        <v>76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1:51" s="97" customFormat="1" ht="74.25" customHeight="1">
      <c r="A96" s="41">
        <v>76</v>
      </c>
      <c r="B96" s="77">
        <v>39489</v>
      </c>
      <c r="C96" s="50">
        <v>200000</v>
      </c>
      <c r="D96" s="60">
        <v>91</v>
      </c>
      <c r="E96" s="51">
        <f t="shared" si="5"/>
        <v>39581</v>
      </c>
      <c r="F96" s="41" t="s">
        <v>77</v>
      </c>
      <c r="G96" s="41"/>
      <c r="H96" s="41" t="s">
        <v>77</v>
      </c>
      <c r="I96" s="91"/>
      <c r="J96" s="53"/>
      <c r="K96" s="41" t="s">
        <v>77</v>
      </c>
      <c r="L96" s="53"/>
      <c r="M96" s="50">
        <v>0</v>
      </c>
      <c r="N96" s="85"/>
      <c r="O96" s="109">
        <f>O89</f>
        <v>10439690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96"/>
    </row>
    <row r="97" spans="1:51" s="97" customFormat="1" ht="74.25" customHeight="1">
      <c r="A97" s="41">
        <v>77</v>
      </c>
      <c r="B97" s="77">
        <v>39503</v>
      </c>
      <c r="C97" s="50">
        <v>100000</v>
      </c>
      <c r="D97" s="60">
        <v>91</v>
      </c>
      <c r="E97" s="51">
        <f t="shared" si="5"/>
        <v>39595</v>
      </c>
      <c r="F97" s="41">
        <v>4</v>
      </c>
      <c r="G97" s="41">
        <v>4</v>
      </c>
      <c r="H97" s="50">
        <v>29000</v>
      </c>
      <c r="I97" s="50">
        <v>29000</v>
      </c>
      <c r="J97" s="52">
        <v>29</v>
      </c>
      <c r="K97" s="41" t="s">
        <v>115</v>
      </c>
      <c r="L97" s="53">
        <v>0.21</v>
      </c>
      <c r="M97" s="50">
        <v>27557</v>
      </c>
      <c r="N97" s="85">
        <v>29000</v>
      </c>
      <c r="O97" s="50">
        <f t="shared" si="4"/>
        <v>10468690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96"/>
    </row>
    <row r="98" spans="1:51" s="112" customFormat="1" ht="74.25" customHeight="1">
      <c r="A98" s="76">
        <v>78</v>
      </c>
      <c r="B98" s="77">
        <v>39517</v>
      </c>
      <c r="C98" s="47">
        <v>100000</v>
      </c>
      <c r="D98" s="110">
        <v>91</v>
      </c>
      <c r="E98" s="77">
        <f t="shared" si="5"/>
        <v>39609</v>
      </c>
      <c r="F98" s="76">
        <v>6</v>
      </c>
      <c r="G98" s="76">
        <v>6</v>
      </c>
      <c r="H98" s="47">
        <v>121100</v>
      </c>
      <c r="I98" s="47">
        <v>121100</v>
      </c>
      <c r="J98" s="78">
        <v>121.09</v>
      </c>
      <c r="K98" s="76" t="s">
        <v>116</v>
      </c>
      <c r="L98" s="79">
        <v>0.21</v>
      </c>
      <c r="M98" s="47">
        <v>95034</v>
      </c>
      <c r="N98" s="83">
        <v>100010</v>
      </c>
      <c r="O98" s="47">
        <f t="shared" si="4"/>
        <v>10568700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11"/>
    </row>
    <row r="99" spans="1:51" s="112" customFormat="1" ht="74.25" customHeight="1">
      <c r="A99" s="76">
        <v>79</v>
      </c>
      <c r="B99" s="77">
        <v>39531</v>
      </c>
      <c r="C99" s="47">
        <v>100000</v>
      </c>
      <c r="D99" s="110">
        <v>91</v>
      </c>
      <c r="E99" s="77">
        <f t="shared" si="5"/>
        <v>39623</v>
      </c>
      <c r="F99" s="76">
        <v>9</v>
      </c>
      <c r="G99" s="76">
        <v>9</v>
      </c>
      <c r="H99" s="47">
        <v>107500</v>
      </c>
      <c r="I99" s="47">
        <v>107500</v>
      </c>
      <c r="J99" s="78">
        <v>100</v>
      </c>
      <c r="K99" s="76" t="s">
        <v>117</v>
      </c>
      <c r="L99" s="79">
        <v>0.19</v>
      </c>
      <c r="M99" s="47">
        <v>104070</v>
      </c>
      <c r="N99" s="83">
        <v>109000</v>
      </c>
      <c r="O99" s="47">
        <f t="shared" si="4"/>
        <v>10677700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11"/>
    </row>
    <row r="100" spans="1:51" s="112" customFormat="1" ht="74.25" customHeight="1">
      <c r="A100" s="76">
        <v>80</v>
      </c>
      <c r="B100" s="77">
        <v>39545</v>
      </c>
      <c r="C100" s="47">
        <v>100000</v>
      </c>
      <c r="D100" s="110">
        <v>91</v>
      </c>
      <c r="E100" s="77">
        <f t="shared" si="5"/>
        <v>39637</v>
      </c>
      <c r="F100" s="76">
        <v>8</v>
      </c>
      <c r="G100" s="76">
        <v>8</v>
      </c>
      <c r="H100" s="47">
        <v>193000</v>
      </c>
      <c r="I100" s="47">
        <v>98520</v>
      </c>
      <c r="J100" s="78">
        <v>194.46</v>
      </c>
      <c r="K100" s="76" t="s">
        <v>118</v>
      </c>
      <c r="L100" s="79">
        <v>0.19</v>
      </c>
      <c r="M100" s="47">
        <v>95496</v>
      </c>
      <c r="N100" s="83">
        <v>100020</v>
      </c>
      <c r="O100" s="47">
        <f t="shared" si="4"/>
        <v>10777720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11"/>
    </row>
    <row r="101" spans="1:51" s="112" customFormat="1" ht="74.25" customHeight="1">
      <c r="A101" s="76">
        <v>81</v>
      </c>
      <c r="B101" s="77">
        <v>39559</v>
      </c>
      <c r="C101" s="47">
        <v>200000</v>
      </c>
      <c r="D101" s="110">
        <v>91</v>
      </c>
      <c r="E101" s="77">
        <f t="shared" si="5"/>
        <v>39651</v>
      </c>
      <c r="F101" s="76">
        <v>6</v>
      </c>
      <c r="G101" s="76">
        <v>6</v>
      </c>
      <c r="H101" s="47">
        <v>300000</v>
      </c>
      <c r="I101" s="47">
        <v>198510</v>
      </c>
      <c r="J101" s="78">
        <v>150.74</v>
      </c>
      <c r="K101" s="76" t="s">
        <v>119</v>
      </c>
      <c r="L101" s="79">
        <v>0.18</v>
      </c>
      <c r="M101" s="47">
        <v>177064</v>
      </c>
      <c r="N101" s="83">
        <v>185010</v>
      </c>
      <c r="O101" s="47">
        <f t="shared" si="4"/>
        <v>10962730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11"/>
    </row>
    <row r="102" spans="1:51" s="112" customFormat="1" ht="74.25" customHeight="1">
      <c r="A102" s="76">
        <v>82</v>
      </c>
      <c r="B102" s="77">
        <v>39573</v>
      </c>
      <c r="C102" s="47">
        <v>200000</v>
      </c>
      <c r="D102" s="110">
        <v>91</v>
      </c>
      <c r="E102" s="77">
        <f t="shared" si="5"/>
        <v>39665</v>
      </c>
      <c r="F102" s="76">
        <v>4</v>
      </c>
      <c r="G102" s="76">
        <v>4</v>
      </c>
      <c r="H102" s="47">
        <v>117000</v>
      </c>
      <c r="I102" s="47">
        <v>117000</v>
      </c>
      <c r="J102" s="78">
        <v>58.75</v>
      </c>
      <c r="K102" s="79" t="s">
        <v>120</v>
      </c>
      <c r="L102" s="79">
        <v>0.18</v>
      </c>
      <c r="M102" s="47">
        <v>112453</v>
      </c>
      <c r="N102" s="83">
        <v>117500</v>
      </c>
      <c r="O102" s="47">
        <f aca="true" t="shared" si="6" ref="O102:O109">+O101+N102</f>
        <v>11080230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11"/>
    </row>
    <row r="103" spans="1:51" s="112" customFormat="1" ht="74.25" customHeight="1">
      <c r="A103" s="76">
        <v>83</v>
      </c>
      <c r="B103" s="77">
        <v>39587</v>
      </c>
      <c r="C103" s="47">
        <v>100000</v>
      </c>
      <c r="D103" s="110">
        <v>91</v>
      </c>
      <c r="E103" s="77">
        <f t="shared" si="5"/>
        <v>39679</v>
      </c>
      <c r="F103" s="76">
        <v>5</v>
      </c>
      <c r="G103" s="76">
        <v>5</v>
      </c>
      <c r="H103" s="47">
        <v>18250</v>
      </c>
      <c r="I103" s="47">
        <v>18250</v>
      </c>
      <c r="J103" s="78">
        <v>19</v>
      </c>
      <c r="K103" s="79" t="s">
        <v>121</v>
      </c>
      <c r="L103" s="79">
        <v>0.18</v>
      </c>
      <c r="M103" s="47">
        <v>18183</v>
      </c>
      <c r="N103" s="83">
        <v>19000</v>
      </c>
      <c r="O103" s="47">
        <f t="shared" si="6"/>
        <v>11099230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11"/>
    </row>
    <row r="104" spans="1:15" s="26" customFormat="1" ht="74.25" customHeight="1">
      <c r="A104" s="41">
        <v>84</v>
      </c>
      <c r="B104" s="77">
        <v>39601</v>
      </c>
      <c r="C104" s="50">
        <v>100000</v>
      </c>
      <c r="D104" s="60">
        <v>91</v>
      </c>
      <c r="E104" s="51">
        <f t="shared" si="5"/>
        <v>39693</v>
      </c>
      <c r="F104" s="41">
        <v>4</v>
      </c>
      <c r="G104" s="41">
        <v>4</v>
      </c>
      <c r="H104" s="50">
        <v>67500</v>
      </c>
      <c r="I104" s="50">
        <v>67500</v>
      </c>
      <c r="J104" s="52">
        <v>68</v>
      </c>
      <c r="K104" s="53" t="s">
        <v>122</v>
      </c>
      <c r="L104" s="53">
        <v>0.18</v>
      </c>
      <c r="M104" s="50">
        <v>65079</v>
      </c>
      <c r="N104" s="85">
        <v>68000</v>
      </c>
      <c r="O104" s="50">
        <f t="shared" si="6"/>
        <v>11167230</v>
      </c>
    </row>
    <row r="105" spans="1:15" s="26" customFormat="1" ht="74.25" customHeight="1">
      <c r="A105" s="56">
        <v>85</v>
      </c>
      <c r="B105" s="98">
        <v>39615</v>
      </c>
      <c r="C105" s="48">
        <v>100000</v>
      </c>
      <c r="D105" s="99">
        <v>91</v>
      </c>
      <c r="E105" s="57">
        <f t="shared" si="5"/>
        <v>39707</v>
      </c>
      <c r="F105" s="56">
        <v>7</v>
      </c>
      <c r="G105" s="56">
        <v>7</v>
      </c>
      <c r="H105" s="48">
        <v>134000</v>
      </c>
      <c r="I105" s="48">
        <v>99040</v>
      </c>
      <c r="J105" s="58">
        <v>134.95</v>
      </c>
      <c r="K105" s="59" t="s">
        <v>123</v>
      </c>
      <c r="L105" s="59">
        <v>0.18</v>
      </c>
      <c r="M105" s="48">
        <v>95743</v>
      </c>
      <c r="N105" s="84">
        <v>100040</v>
      </c>
      <c r="O105" s="50">
        <f t="shared" si="6"/>
        <v>11267270</v>
      </c>
    </row>
    <row r="106" spans="1:51" s="100" customFormat="1" ht="74.25" customHeight="1">
      <c r="A106" s="56">
        <v>86</v>
      </c>
      <c r="B106" s="98">
        <v>39629</v>
      </c>
      <c r="C106" s="48">
        <v>100000</v>
      </c>
      <c r="D106" s="99">
        <v>91</v>
      </c>
      <c r="E106" s="57">
        <f t="shared" si="5"/>
        <v>39721</v>
      </c>
      <c r="F106" s="56">
        <v>5</v>
      </c>
      <c r="G106" s="56">
        <v>4</v>
      </c>
      <c r="H106" s="48">
        <v>149000</v>
      </c>
      <c r="I106" s="48">
        <v>99000</v>
      </c>
      <c r="J106" s="58">
        <v>150</v>
      </c>
      <c r="K106" s="59" t="s">
        <v>124</v>
      </c>
      <c r="L106" s="59">
        <v>0.175</v>
      </c>
      <c r="M106" s="48">
        <v>95819</v>
      </c>
      <c r="N106" s="84">
        <v>100000</v>
      </c>
      <c r="O106" s="50">
        <f t="shared" si="6"/>
        <v>11367270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101"/>
    </row>
    <row r="107" spans="1:51" s="97" customFormat="1" ht="74.25" customHeight="1">
      <c r="A107" s="41">
        <v>87</v>
      </c>
      <c r="B107" s="77">
        <v>39644</v>
      </c>
      <c r="C107" s="50">
        <v>100000</v>
      </c>
      <c r="D107" s="60">
        <v>91</v>
      </c>
      <c r="E107" s="51">
        <f aca="true" t="shared" si="7" ref="E107:E126">B107+92</f>
        <v>39736</v>
      </c>
      <c r="F107" s="41">
        <v>6</v>
      </c>
      <c r="G107" s="41">
        <v>5</v>
      </c>
      <c r="H107" s="50">
        <v>132380</v>
      </c>
      <c r="I107" s="50">
        <v>99020</v>
      </c>
      <c r="J107" s="52">
        <v>133.35</v>
      </c>
      <c r="K107" s="53" t="s">
        <v>125</v>
      </c>
      <c r="L107" s="53">
        <v>0.16</v>
      </c>
      <c r="M107" s="50">
        <v>96183</v>
      </c>
      <c r="N107" s="85">
        <v>100020</v>
      </c>
      <c r="O107" s="50">
        <f t="shared" si="6"/>
        <v>11467290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96"/>
    </row>
    <row r="108" spans="1:51" s="97" customFormat="1" ht="74.25" customHeight="1">
      <c r="A108" s="41">
        <v>88</v>
      </c>
      <c r="B108" s="77">
        <v>39657</v>
      </c>
      <c r="C108" s="50"/>
      <c r="D108" s="60"/>
      <c r="E108" s="51">
        <f t="shared" si="7"/>
        <v>39749</v>
      </c>
      <c r="F108" s="41" t="s">
        <v>77</v>
      </c>
      <c r="G108" s="41"/>
      <c r="H108" s="41" t="s">
        <v>77</v>
      </c>
      <c r="I108" s="50"/>
      <c r="J108" s="52"/>
      <c r="K108" s="41" t="s">
        <v>77</v>
      </c>
      <c r="L108" s="53"/>
      <c r="M108" s="50"/>
      <c r="N108" s="85"/>
      <c r="O108" s="50">
        <f t="shared" si="6"/>
        <v>11467290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96"/>
    </row>
    <row r="109" spans="1:51" s="97" customFormat="1" ht="74.25" customHeight="1">
      <c r="A109" s="41">
        <v>89</v>
      </c>
      <c r="B109" s="77">
        <v>39671</v>
      </c>
      <c r="C109" s="50">
        <v>100000</v>
      </c>
      <c r="D109" s="60">
        <v>91</v>
      </c>
      <c r="E109" s="51">
        <f t="shared" si="7"/>
        <v>39763</v>
      </c>
      <c r="F109" s="41">
        <v>7</v>
      </c>
      <c r="G109" s="41">
        <v>6</v>
      </c>
      <c r="H109" s="50">
        <v>146700</v>
      </c>
      <c r="I109" s="50">
        <v>98500</v>
      </c>
      <c r="J109" s="52">
        <v>148.2</v>
      </c>
      <c r="K109" s="53" t="s">
        <v>126</v>
      </c>
      <c r="L109" s="53">
        <v>0.156</v>
      </c>
      <c r="M109" s="50">
        <v>96256</v>
      </c>
      <c r="N109" s="85">
        <v>100000</v>
      </c>
      <c r="O109" s="50">
        <f t="shared" si="6"/>
        <v>11567290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96"/>
    </row>
    <row r="110" spans="1:51" s="97" customFormat="1" ht="74.25" customHeight="1">
      <c r="A110" s="41">
        <v>90</v>
      </c>
      <c r="B110" s="77">
        <v>39685</v>
      </c>
      <c r="C110" s="50">
        <v>100000</v>
      </c>
      <c r="D110" s="60">
        <v>91</v>
      </c>
      <c r="E110" s="51">
        <f t="shared" si="7"/>
        <v>39777</v>
      </c>
      <c r="F110" s="41">
        <v>5</v>
      </c>
      <c r="G110" s="41">
        <v>5</v>
      </c>
      <c r="H110" s="50">
        <v>79500</v>
      </c>
      <c r="I110" s="50">
        <v>79500</v>
      </c>
      <c r="J110" s="52">
        <v>80.5</v>
      </c>
      <c r="K110" s="53" t="s">
        <v>127</v>
      </c>
      <c r="L110" s="53">
        <v>0.16</v>
      </c>
      <c r="M110" s="50">
        <v>77412</v>
      </c>
      <c r="N110" s="85">
        <v>80500</v>
      </c>
      <c r="O110" s="50">
        <f aca="true" t="shared" si="8" ref="O110:O120">+O109+N110</f>
        <v>11647790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96"/>
    </row>
    <row r="111" spans="1:51" s="97" customFormat="1" ht="74.25" customHeight="1">
      <c r="A111" s="41">
        <v>91</v>
      </c>
      <c r="B111" s="77">
        <v>39699</v>
      </c>
      <c r="C111" s="50">
        <v>100000</v>
      </c>
      <c r="D111" s="60">
        <v>91</v>
      </c>
      <c r="E111" s="51">
        <f t="shared" si="7"/>
        <v>39791</v>
      </c>
      <c r="F111" s="41">
        <v>6</v>
      </c>
      <c r="G111" s="41">
        <v>6</v>
      </c>
      <c r="H111" s="50">
        <v>122000</v>
      </c>
      <c r="I111" s="50">
        <v>99510</v>
      </c>
      <c r="J111" s="52">
        <v>122.5</v>
      </c>
      <c r="K111" s="53" t="s">
        <v>128</v>
      </c>
      <c r="L111" s="53">
        <v>0.16</v>
      </c>
      <c r="M111" s="50">
        <v>96174</v>
      </c>
      <c r="N111" s="85">
        <v>100010</v>
      </c>
      <c r="O111" s="50">
        <f t="shared" si="8"/>
        <v>11747800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96"/>
    </row>
    <row r="112" spans="1:15" s="26" customFormat="1" ht="74.25" customHeight="1">
      <c r="A112" s="56">
        <v>92</v>
      </c>
      <c r="B112" s="98">
        <v>39713</v>
      </c>
      <c r="C112" s="48">
        <v>100000</v>
      </c>
      <c r="D112" s="99">
        <v>91</v>
      </c>
      <c r="E112" s="57">
        <f t="shared" si="7"/>
        <v>39805</v>
      </c>
      <c r="F112" s="56">
        <v>4</v>
      </c>
      <c r="G112" s="56">
        <v>4</v>
      </c>
      <c r="H112" s="48">
        <v>68000</v>
      </c>
      <c r="I112" s="48">
        <v>68000</v>
      </c>
      <c r="J112" s="58">
        <v>69</v>
      </c>
      <c r="K112" s="59" t="s">
        <v>129</v>
      </c>
      <c r="L112" s="59">
        <v>0.16</v>
      </c>
      <c r="M112" s="48">
        <v>66353</v>
      </c>
      <c r="N112" s="84">
        <v>69000</v>
      </c>
      <c r="O112" s="50">
        <f t="shared" si="8"/>
        <v>11816800</v>
      </c>
    </row>
    <row r="113" spans="1:51" s="119" customFormat="1" ht="74.25" customHeight="1">
      <c r="A113" s="92">
        <v>93</v>
      </c>
      <c r="B113" s="98">
        <v>39727</v>
      </c>
      <c r="C113" s="113">
        <v>100000</v>
      </c>
      <c r="D113" s="114">
        <v>91</v>
      </c>
      <c r="E113" s="98">
        <f t="shared" si="7"/>
        <v>39819</v>
      </c>
      <c r="F113" s="92" t="s">
        <v>77</v>
      </c>
      <c r="G113" s="92"/>
      <c r="H113" s="92" t="s">
        <v>77</v>
      </c>
      <c r="I113" s="113"/>
      <c r="J113" s="115"/>
      <c r="K113" s="92" t="s">
        <v>77</v>
      </c>
      <c r="L113" s="116"/>
      <c r="M113" s="113">
        <v>0</v>
      </c>
      <c r="N113" s="117">
        <v>0</v>
      </c>
      <c r="O113" s="47">
        <f t="shared" si="8"/>
        <v>11816800</v>
      </c>
      <c r="P113" s="102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18"/>
    </row>
    <row r="114" spans="1:51" s="112" customFormat="1" ht="74.25" customHeight="1">
      <c r="A114" s="76">
        <v>94</v>
      </c>
      <c r="B114" s="77">
        <v>39741</v>
      </c>
      <c r="C114" s="47">
        <v>100000</v>
      </c>
      <c r="D114" s="110">
        <v>91</v>
      </c>
      <c r="E114" s="77">
        <f t="shared" si="7"/>
        <v>39833</v>
      </c>
      <c r="F114" s="76">
        <v>7</v>
      </c>
      <c r="G114" s="76">
        <v>7</v>
      </c>
      <c r="H114" s="47">
        <v>140850</v>
      </c>
      <c r="I114" s="47">
        <v>99010</v>
      </c>
      <c r="J114" s="78">
        <v>141.85</v>
      </c>
      <c r="K114" s="76" t="s">
        <v>130</v>
      </c>
      <c r="L114" s="79">
        <v>0.16</v>
      </c>
      <c r="M114" s="47">
        <v>96174</v>
      </c>
      <c r="N114" s="83">
        <v>100010</v>
      </c>
      <c r="O114" s="47">
        <f t="shared" si="8"/>
        <v>11916810</v>
      </c>
      <c r="P114" s="102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11"/>
    </row>
    <row r="115" spans="1:51" s="112" customFormat="1" ht="74.25" customHeight="1">
      <c r="A115" s="76">
        <v>95</v>
      </c>
      <c r="B115" s="77">
        <v>39755</v>
      </c>
      <c r="C115" s="47">
        <v>100000</v>
      </c>
      <c r="D115" s="110">
        <v>91</v>
      </c>
      <c r="E115" s="77">
        <f t="shared" si="7"/>
        <v>39847</v>
      </c>
      <c r="F115" s="76">
        <v>4</v>
      </c>
      <c r="G115" s="76">
        <v>4</v>
      </c>
      <c r="H115" s="47">
        <v>105000</v>
      </c>
      <c r="I115" s="47">
        <v>99500</v>
      </c>
      <c r="J115" s="78">
        <v>105.5</v>
      </c>
      <c r="K115" s="76" t="s">
        <v>130</v>
      </c>
      <c r="L115" s="79">
        <v>0.16</v>
      </c>
      <c r="M115" s="47">
        <v>96164</v>
      </c>
      <c r="N115" s="83">
        <v>100000</v>
      </c>
      <c r="O115" s="47">
        <f t="shared" si="8"/>
        <v>12016810</v>
      </c>
      <c r="P115" s="102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11"/>
    </row>
    <row r="116" spans="1:51" s="112" customFormat="1" ht="74.25" customHeight="1">
      <c r="A116" s="76">
        <v>96</v>
      </c>
      <c r="B116" s="77">
        <v>39769</v>
      </c>
      <c r="C116" s="47">
        <v>100000</v>
      </c>
      <c r="D116" s="110">
        <v>91</v>
      </c>
      <c r="E116" s="77">
        <f t="shared" si="7"/>
        <v>39861</v>
      </c>
      <c r="F116" s="76">
        <v>6</v>
      </c>
      <c r="G116" s="76">
        <v>6</v>
      </c>
      <c r="H116" s="47">
        <v>138000</v>
      </c>
      <c r="I116" s="47">
        <v>98520</v>
      </c>
      <c r="J116" s="78">
        <v>139.5</v>
      </c>
      <c r="K116" s="76" t="s">
        <v>131</v>
      </c>
      <c r="L116" s="79">
        <v>0.15</v>
      </c>
      <c r="M116" s="47">
        <v>96414</v>
      </c>
      <c r="N116" s="83">
        <v>100020</v>
      </c>
      <c r="O116" s="47">
        <f t="shared" si="8"/>
        <v>12116830</v>
      </c>
      <c r="P116" s="102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11"/>
    </row>
    <row r="117" spans="1:53" s="112" customFormat="1" ht="74.25" customHeight="1">
      <c r="A117" s="76">
        <v>97</v>
      </c>
      <c r="B117" s="77">
        <v>39783</v>
      </c>
      <c r="C117" s="47">
        <v>100000</v>
      </c>
      <c r="D117" s="110">
        <v>91</v>
      </c>
      <c r="E117" s="77">
        <f t="shared" si="7"/>
        <v>39875</v>
      </c>
      <c r="F117" s="76">
        <v>7</v>
      </c>
      <c r="G117" s="76">
        <v>7</v>
      </c>
      <c r="H117" s="47">
        <v>141700</v>
      </c>
      <c r="I117" s="47">
        <v>99010</v>
      </c>
      <c r="J117" s="78">
        <v>142.7</v>
      </c>
      <c r="K117" s="76" t="s">
        <v>132</v>
      </c>
      <c r="L117" s="79">
        <v>0.16</v>
      </c>
      <c r="M117" s="47">
        <v>96174</v>
      </c>
      <c r="N117" s="83">
        <v>100010</v>
      </c>
      <c r="O117" s="47">
        <f t="shared" si="8"/>
        <v>12216840</v>
      </c>
      <c r="P117" s="102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18"/>
      <c r="AZ117" s="119"/>
      <c r="BA117" s="119"/>
    </row>
    <row r="118" spans="1:54" s="119" customFormat="1" ht="74.25" customHeight="1">
      <c r="A118" s="92">
        <v>98</v>
      </c>
      <c r="B118" s="98">
        <v>39797</v>
      </c>
      <c r="C118" s="113">
        <v>100000</v>
      </c>
      <c r="D118" s="114">
        <v>91</v>
      </c>
      <c r="E118" s="98">
        <f t="shared" si="7"/>
        <v>39889</v>
      </c>
      <c r="F118" s="92">
        <v>14</v>
      </c>
      <c r="G118" s="92">
        <v>13</v>
      </c>
      <c r="H118" s="113">
        <v>116000</v>
      </c>
      <c r="I118" s="113">
        <v>99510</v>
      </c>
      <c r="J118" s="115">
        <v>96.4</v>
      </c>
      <c r="K118" s="92" t="s">
        <v>133</v>
      </c>
      <c r="L118" s="116">
        <v>0.15</v>
      </c>
      <c r="M118" s="113">
        <v>96404</v>
      </c>
      <c r="N118" s="117">
        <v>100010</v>
      </c>
      <c r="O118" s="47">
        <f t="shared" si="8"/>
        <v>12316850</v>
      </c>
      <c r="P118" s="102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18"/>
    </row>
    <row r="119" spans="1:54" s="112" customFormat="1" ht="74.25" customHeight="1">
      <c r="A119" s="76">
        <v>99</v>
      </c>
      <c r="B119" s="77">
        <v>39812</v>
      </c>
      <c r="C119" s="47"/>
      <c r="D119" s="110"/>
      <c r="E119" s="77">
        <f t="shared" si="7"/>
        <v>39904</v>
      </c>
      <c r="F119" s="92" t="s">
        <v>77</v>
      </c>
      <c r="G119" s="76"/>
      <c r="H119" s="47"/>
      <c r="I119" s="47"/>
      <c r="J119" s="78"/>
      <c r="K119" s="76"/>
      <c r="L119" s="79"/>
      <c r="M119" s="47"/>
      <c r="N119" s="83"/>
      <c r="O119" s="47">
        <f t="shared" si="8"/>
        <v>12316850</v>
      </c>
      <c r="P119" s="102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11"/>
    </row>
    <row r="120" spans="1:54" s="130" customFormat="1" ht="74.25" customHeight="1">
      <c r="A120" s="120">
        <v>100</v>
      </c>
      <c r="B120" s="121">
        <v>39825</v>
      </c>
      <c r="C120" s="122">
        <v>100000</v>
      </c>
      <c r="D120" s="123">
        <v>91</v>
      </c>
      <c r="E120" s="121">
        <f t="shared" si="7"/>
        <v>39917</v>
      </c>
      <c r="F120" s="120" t="s">
        <v>77</v>
      </c>
      <c r="G120" s="120"/>
      <c r="H120" s="122" t="s">
        <v>77</v>
      </c>
      <c r="I120" s="122"/>
      <c r="J120" s="124"/>
      <c r="K120" s="120" t="s">
        <v>77</v>
      </c>
      <c r="L120" s="125"/>
      <c r="M120" s="122"/>
      <c r="N120" s="126"/>
      <c r="O120" s="68">
        <f t="shared" si="8"/>
        <v>12316850</v>
      </c>
      <c r="P120" s="127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9"/>
    </row>
    <row r="121" spans="1:54" s="130" customFormat="1" ht="74.25" customHeight="1">
      <c r="A121" s="120">
        <v>101</v>
      </c>
      <c r="B121" s="121">
        <v>39839</v>
      </c>
      <c r="C121" s="122">
        <v>200000</v>
      </c>
      <c r="D121" s="123">
        <v>91</v>
      </c>
      <c r="E121" s="121">
        <f t="shared" si="7"/>
        <v>39931</v>
      </c>
      <c r="F121" s="120">
        <v>5</v>
      </c>
      <c r="G121" s="120">
        <v>5</v>
      </c>
      <c r="H121" s="122">
        <v>60000</v>
      </c>
      <c r="I121" s="122">
        <v>60000</v>
      </c>
      <c r="J121" s="124">
        <v>30.25</v>
      </c>
      <c r="K121" s="120" t="s">
        <v>134</v>
      </c>
      <c r="L121" s="125">
        <v>0.145</v>
      </c>
      <c r="M121" s="122">
        <v>58389</v>
      </c>
      <c r="N121" s="126">
        <v>60500</v>
      </c>
      <c r="O121" s="68">
        <f aca="true" t="shared" si="9" ref="O121:O134">+O120+N121</f>
        <v>12377350</v>
      </c>
      <c r="P121" s="127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9"/>
    </row>
    <row r="122" spans="1:33" s="132" customFormat="1" ht="74.25" customHeight="1">
      <c r="A122" s="120">
        <v>102</v>
      </c>
      <c r="B122" s="121">
        <v>39853</v>
      </c>
      <c r="C122" s="122">
        <v>200000</v>
      </c>
      <c r="D122" s="123">
        <v>91</v>
      </c>
      <c r="E122" s="121">
        <f t="shared" si="7"/>
        <v>39945</v>
      </c>
      <c r="F122" s="120" t="s">
        <v>77</v>
      </c>
      <c r="G122" s="120"/>
      <c r="H122" s="122"/>
      <c r="I122" s="122"/>
      <c r="J122" s="124"/>
      <c r="K122" s="120" t="s">
        <v>77</v>
      </c>
      <c r="L122" s="125"/>
      <c r="M122" s="122"/>
      <c r="N122" s="126"/>
      <c r="O122" s="68">
        <f t="shared" si="9"/>
        <v>12377350</v>
      </c>
      <c r="P122" s="127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31"/>
    </row>
    <row r="123" spans="1:16" s="128" customFormat="1" ht="74.25" customHeight="1">
      <c r="A123" s="120">
        <v>103</v>
      </c>
      <c r="B123" s="121">
        <v>39867</v>
      </c>
      <c r="C123" s="122">
        <v>200000</v>
      </c>
      <c r="D123" s="123">
        <v>91</v>
      </c>
      <c r="E123" s="121">
        <f t="shared" si="7"/>
        <v>39959</v>
      </c>
      <c r="F123" s="120">
        <v>7</v>
      </c>
      <c r="G123" s="120">
        <v>7</v>
      </c>
      <c r="H123" s="122">
        <v>282000</v>
      </c>
      <c r="I123" s="122">
        <v>198500</v>
      </c>
      <c r="J123" s="124">
        <v>141.75</v>
      </c>
      <c r="K123" s="125" t="s">
        <v>135</v>
      </c>
      <c r="L123" s="125">
        <v>0.138</v>
      </c>
      <c r="M123" s="122">
        <v>193384</v>
      </c>
      <c r="N123" s="126">
        <v>200000</v>
      </c>
      <c r="O123" s="68">
        <f t="shared" si="9"/>
        <v>12577350</v>
      </c>
      <c r="P123" s="127"/>
    </row>
    <row r="124" spans="1:33" s="132" customFormat="1" ht="74.25" customHeight="1">
      <c r="A124" s="66">
        <v>104</v>
      </c>
      <c r="B124" s="67">
        <v>39881</v>
      </c>
      <c r="C124" s="68">
        <v>200000</v>
      </c>
      <c r="D124" s="133">
        <v>91</v>
      </c>
      <c r="E124" s="67">
        <f t="shared" si="7"/>
        <v>39973</v>
      </c>
      <c r="F124" s="66" t="s">
        <v>77</v>
      </c>
      <c r="G124" s="66"/>
      <c r="H124" s="68"/>
      <c r="I124" s="68"/>
      <c r="J124" s="69"/>
      <c r="K124" s="70"/>
      <c r="L124" s="70"/>
      <c r="M124" s="68"/>
      <c r="N124" s="134"/>
      <c r="O124" s="68">
        <f t="shared" si="9"/>
        <v>12577350</v>
      </c>
      <c r="P124" s="127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31"/>
    </row>
    <row r="125" spans="1:33" s="130" customFormat="1" ht="74.25" customHeight="1">
      <c r="A125" s="120">
        <v>105</v>
      </c>
      <c r="B125" s="121">
        <v>39895</v>
      </c>
      <c r="C125" s="122">
        <v>200000</v>
      </c>
      <c r="D125" s="123">
        <v>91</v>
      </c>
      <c r="E125" s="121">
        <f t="shared" si="7"/>
        <v>39987</v>
      </c>
      <c r="F125" s="120">
        <v>8</v>
      </c>
      <c r="G125" s="120">
        <v>7</v>
      </c>
      <c r="H125" s="122">
        <v>428500</v>
      </c>
      <c r="I125" s="122">
        <v>198510</v>
      </c>
      <c r="J125" s="124">
        <v>215</v>
      </c>
      <c r="K125" s="125" t="s">
        <v>136</v>
      </c>
      <c r="L125" s="125">
        <v>0.1</v>
      </c>
      <c r="M125" s="122">
        <v>195144</v>
      </c>
      <c r="N125" s="126">
        <v>200010</v>
      </c>
      <c r="O125" s="68">
        <f t="shared" si="9"/>
        <v>12777360</v>
      </c>
      <c r="P125" s="127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9"/>
    </row>
    <row r="126" spans="1:33" s="130" customFormat="1" ht="74.25" customHeight="1">
      <c r="A126" s="120">
        <v>106</v>
      </c>
      <c r="B126" s="121">
        <v>39909</v>
      </c>
      <c r="C126" s="122">
        <v>150000</v>
      </c>
      <c r="D126" s="123">
        <v>91</v>
      </c>
      <c r="E126" s="121">
        <f t="shared" si="7"/>
        <v>40001</v>
      </c>
      <c r="F126" s="66" t="s">
        <v>77</v>
      </c>
      <c r="G126" s="120"/>
      <c r="H126" s="122"/>
      <c r="I126" s="122"/>
      <c r="J126" s="124"/>
      <c r="K126" s="66" t="s">
        <v>77</v>
      </c>
      <c r="L126" s="125"/>
      <c r="M126" s="122">
        <v>0</v>
      </c>
      <c r="N126" s="126">
        <v>0</v>
      </c>
      <c r="O126" s="68">
        <f t="shared" si="9"/>
        <v>12777360</v>
      </c>
      <c r="P126" s="127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9"/>
    </row>
    <row r="127" spans="1:33" s="130" customFormat="1" ht="74.25" customHeight="1">
      <c r="A127" s="120">
        <v>107</v>
      </c>
      <c r="B127" s="121">
        <v>39923</v>
      </c>
      <c r="C127" s="122">
        <v>150000</v>
      </c>
      <c r="D127" s="123">
        <v>91</v>
      </c>
      <c r="E127" s="121">
        <f>B127+92</f>
        <v>40015</v>
      </c>
      <c r="F127" s="66" t="s">
        <v>77</v>
      </c>
      <c r="G127" s="120"/>
      <c r="H127" s="122"/>
      <c r="I127" s="122"/>
      <c r="J127" s="124"/>
      <c r="K127" s="66" t="s">
        <v>77</v>
      </c>
      <c r="L127" s="125"/>
      <c r="M127" s="122">
        <v>0</v>
      </c>
      <c r="N127" s="126">
        <v>0</v>
      </c>
      <c r="O127" s="68">
        <f t="shared" si="9"/>
        <v>12777360</v>
      </c>
      <c r="P127" s="127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9"/>
    </row>
    <row r="128" spans="1:36" s="132" customFormat="1" ht="74.25" customHeight="1">
      <c r="A128" s="120">
        <v>108</v>
      </c>
      <c r="B128" s="121">
        <v>39937</v>
      </c>
      <c r="C128" s="122">
        <v>150000</v>
      </c>
      <c r="D128" s="123">
        <v>91</v>
      </c>
      <c r="E128" s="121">
        <f aca="true" t="shared" si="10" ref="E128:E135">B128+92</f>
        <v>40029</v>
      </c>
      <c r="F128" s="120">
        <v>6</v>
      </c>
      <c r="G128" s="120">
        <v>3</v>
      </c>
      <c r="H128" s="122">
        <v>225000</v>
      </c>
      <c r="I128" s="122">
        <v>149000</v>
      </c>
      <c r="J128" s="124">
        <v>150.67</v>
      </c>
      <c r="K128" s="125" t="s">
        <v>137</v>
      </c>
      <c r="L128" s="125">
        <v>0.061</v>
      </c>
      <c r="M128" s="122">
        <v>147753</v>
      </c>
      <c r="N128" s="126">
        <v>150000</v>
      </c>
      <c r="O128" s="68">
        <f t="shared" si="9"/>
        <v>12927360</v>
      </c>
      <c r="P128" s="127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31"/>
    </row>
    <row r="129" spans="1:16" s="128" customFormat="1" ht="74.25" customHeight="1">
      <c r="A129" s="120">
        <v>109</v>
      </c>
      <c r="B129" s="121">
        <v>39951</v>
      </c>
      <c r="C129" s="122">
        <v>150000</v>
      </c>
      <c r="D129" s="123">
        <v>91</v>
      </c>
      <c r="E129" s="121">
        <f t="shared" si="10"/>
        <v>40043</v>
      </c>
      <c r="F129" s="120">
        <v>7</v>
      </c>
      <c r="G129" s="120">
        <v>5</v>
      </c>
      <c r="H129" s="122">
        <v>358500</v>
      </c>
      <c r="I129" s="122">
        <v>194020</v>
      </c>
      <c r="J129" s="124">
        <v>239.67</v>
      </c>
      <c r="K129" s="125" t="s">
        <v>138</v>
      </c>
      <c r="L129" s="125">
        <v>0.06</v>
      </c>
      <c r="M129" s="122">
        <v>147808</v>
      </c>
      <c r="N129" s="126">
        <v>150020</v>
      </c>
      <c r="O129" s="68">
        <f t="shared" si="9"/>
        <v>13077380</v>
      </c>
      <c r="P129" s="127"/>
    </row>
    <row r="130" spans="1:36" s="130" customFormat="1" ht="74.25" customHeight="1">
      <c r="A130" s="120">
        <v>110</v>
      </c>
      <c r="B130" s="121">
        <v>39965</v>
      </c>
      <c r="C130" s="122">
        <v>150000</v>
      </c>
      <c r="D130" s="123">
        <v>91</v>
      </c>
      <c r="E130" s="121">
        <f t="shared" si="10"/>
        <v>40057</v>
      </c>
      <c r="F130" s="120">
        <v>6</v>
      </c>
      <c r="G130" s="120">
        <v>4</v>
      </c>
      <c r="H130" s="122">
        <v>280000</v>
      </c>
      <c r="I130" s="122">
        <v>149000</v>
      </c>
      <c r="J130" s="124">
        <v>187.33</v>
      </c>
      <c r="K130" s="125" t="s">
        <v>139</v>
      </c>
      <c r="L130" s="125">
        <v>0.055</v>
      </c>
      <c r="M130" s="122">
        <v>147970</v>
      </c>
      <c r="N130" s="126">
        <v>150000</v>
      </c>
      <c r="O130" s="68">
        <f t="shared" si="9"/>
        <v>13227380</v>
      </c>
      <c r="P130" s="127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9"/>
    </row>
    <row r="131" spans="1:45" s="132" customFormat="1" ht="74.25" customHeight="1">
      <c r="A131" s="66">
        <v>111</v>
      </c>
      <c r="B131" s="67">
        <v>39979</v>
      </c>
      <c r="C131" s="68">
        <v>150000</v>
      </c>
      <c r="D131" s="133">
        <v>91</v>
      </c>
      <c r="E131" s="121">
        <f t="shared" si="10"/>
        <v>40071</v>
      </c>
      <c r="F131" s="66"/>
      <c r="G131" s="66"/>
      <c r="H131" s="68">
        <v>0</v>
      </c>
      <c r="I131" s="68">
        <v>0</v>
      </c>
      <c r="J131" s="69"/>
      <c r="K131" s="70"/>
      <c r="L131" s="70"/>
      <c r="M131" s="68">
        <v>0</v>
      </c>
      <c r="N131" s="134">
        <v>0</v>
      </c>
      <c r="O131" s="68">
        <f>+O130+N131</f>
        <v>13227380</v>
      </c>
      <c r="P131" s="127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9"/>
      <c r="AK131" s="130"/>
      <c r="AL131" s="130"/>
      <c r="AM131" s="130"/>
      <c r="AN131" s="130"/>
      <c r="AO131" s="130"/>
      <c r="AP131" s="130"/>
      <c r="AQ131" s="130"/>
      <c r="AR131" s="130"/>
      <c r="AS131" s="130"/>
    </row>
    <row r="132" spans="1:46" s="130" customFormat="1" ht="74.25" customHeight="1">
      <c r="A132" s="120">
        <v>112</v>
      </c>
      <c r="B132" s="121">
        <v>39993</v>
      </c>
      <c r="C132" s="122">
        <v>150000</v>
      </c>
      <c r="D132" s="123">
        <v>91</v>
      </c>
      <c r="E132" s="121">
        <f t="shared" si="10"/>
        <v>40085</v>
      </c>
      <c r="F132" s="120">
        <v>5</v>
      </c>
      <c r="G132" s="120">
        <v>4</v>
      </c>
      <c r="H132" s="122">
        <v>252000</v>
      </c>
      <c r="I132" s="122">
        <v>149000</v>
      </c>
      <c r="J132" s="124">
        <v>168</v>
      </c>
      <c r="K132" s="125" t="s">
        <v>140</v>
      </c>
      <c r="L132" s="125">
        <v>0.046</v>
      </c>
      <c r="M132" s="122">
        <v>148299</v>
      </c>
      <c r="N132" s="126">
        <v>150000</v>
      </c>
      <c r="O132" s="68">
        <f t="shared" si="9"/>
        <v>13377380</v>
      </c>
      <c r="P132" s="127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9"/>
    </row>
    <row r="133" spans="1:46" s="130" customFormat="1" ht="74.25" customHeight="1">
      <c r="A133" s="120">
        <v>113</v>
      </c>
      <c r="B133" s="121">
        <v>40007</v>
      </c>
      <c r="C133" s="122">
        <v>150000</v>
      </c>
      <c r="D133" s="123">
        <v>91</v>
      </c>
      <c r="E133" s="121">
        <f>B133+92</f>
        <v>40099</v>
      </c>
      <c r="F133" s="120">
        <v>3</v>
      </c>
      <c r="G133" s="120">
        <v>3</v>
      </c>
      <c r="H133" s="122">
        <v>225000</v>
      </c>
      <c r="I133" s="122">
        <v>149000</v>
      </c>
      <c r="J133" s="124">
        <v>150.67</v>
      </c>
      <c r="K133" s="125" t="s">
        <v>141</v>
      </c>
      <c r="L133" s="125">
        <v>0.046</v>
      </c>
      <c r="M133" s="122">
        <v>148299</v>
      </c>
      <c r="N133" s="126">
        <v>150000</v>
      </c>
      <c r="O133" s="68">
        <f t="shared" si="9"/>
        <v>13527380</v>
      </c>
      <c r="P133" s="127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9"/>
    </row>
    <row r="134" spans="1:46" s="130" customFormat="1" ht="74.25" customHeight="1">
      <c r="A134" s="120">
        <v>114</v>
      </c>
      <c r="B134" s="121">
        <v>40021</v>
      </c>
      <c r="C134" s="122">
        <v>150000</v>
      </c>
      <c r="D134" s="123">
        <v>91</v>
      </c>
      <c r="E134" s="121">
        <f t="shared" si="10"/>
        <v>40113</v>
      </c>
      <c r="F134" s="120">
        <v>2</v>
      </c>
      <c r="G134" s="120">
        <v>2</v>
      </c>
      <c r="H134" s="122">
        <v>151000</v>
      </c>
      <c r="I134" s="122">
        <v>149000</v>
      </c>
      <c r="J134" s="124">
        <v>100.67</v>
      </c>
      <c r="K134" s="125" t="s">
        <v>141</v>
      </c>
      <c r="L134" s="125">
        <v>0.05</v>
      </c>
      <c r="M134" s="122">
        <v>148154</v>
      </c>
      <c r="N134" s="126">
        <v>150000</v>
      </c>
      <c r="O134" s="68">
        <f t="shared" si="9"/>
        <v>13677380</v>
      </c>
      <c r="P134" s="127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9"/>
    </row>
    <row r="135" spans="1:46" s="130" customFormat="1" ht="74.25" customHeight="1">
      <c r="A135" s="120">
        <v>115</v>
      </c>
      <c r="B135" s="121">
        <v>40035</v>
      </c>
      <c r="C135" s="122">
        <v>200000</v>
      </c>
      <c r="D135" s="123">
        <v>91</v>
      </c>
      <c r="E135" s="121">
        <f t="shared" si="10"/>
        <v>40127</v>
      </c>
      <c r="F135" s="120">
        <v>3</v>
      </c>
      <c r="G135" s="120">
        <v>3</v>
      </c>
      <c r="H135" s="122">
        <v>220000</v>
      </c>
      <c r="I135" s="122">
        <v>199000</v>
      </c>
      <c r="J135" s="124">
        <v>110.5</v>
      </c>
      <c r="K135" s="125" t="s">
        <v>142</v>
      </c>
      <c r="L135" s="125">
        <v>0.065</v>
      </c>
      <c r="M135" s="122">
        <v>196810</v>
      </c>
      <c r="N135" s="126">
        <v>200000</v>
      </c>
      <c r="O135" s="68">
        <f aca="true" t="shared" si="11" ref="O135:O144">+O134+N135</f>
        <v>13877380</v>
      </c>
      <c r="P135" s="127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9"/>
    </row>
    <row r="136" spans="1:46" s="132" customFormat="1" ht="74.25" customHeight="1">
      <c r="A136" s="66">
        <v>116</v>
      </c>
      <c r="B136" s="67" t="s">
        <v>144</v>
      </c>
      <c r="C136" s="68">
        <v>200000</v>
      </c>
      <c r="D136" s="133">
        <v>91</v>
      </c>
      <c r="E136" s="121" t="s">
        <v>145</v>
      </c>
      <c r="F136" s="66" t="s">
        <v>77</v>
      </c>
      <c r="G136" s="66"/>
      <c r="H136" s="68"/>
      <c r="I136" s="68"/>
      <c r="J136" s="69"/>
      <c r="K136" s="70"/>
      <c r="L136" s="70"/>
      <c r="M136" s="68"/>
      <c r="N136" s="134"/>
      <c r="O136" s="68">
        <f t="shared" si="11"/>
        <v>13877380</v>
      </c>
      <c r="P136" s="127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31"/>
    </row>
    <row r="137" spans="1:46" s="132" customFormat="1" ht="74.25" customHeight="1">
      <c r="A137" s="66">
        <v>117</v>
      </c>
      <c r="B137" s="67">
        <v>40063</v>
      </c>
      <c r="C137" s="68">
        <v>200000</v>
      </c>
      <c r="D137" s="133">
        <v>91</v>
      </c>
      <c r="E137" s="67">
        <v>40155</v>
      </c>
      <c r="F137" s="66" t="s">
        <v>77</v>
      </c>
      <c r="G137" s="66"/>
      <c r="H137" s="68"/>
      <c r="I137" s="68"/>
      <c r="J137" s="69"/>
      <c r="K137" s="70"/>
      <c r="L137" s="70"/>
      <c r="M137" s="68"/>
      <c r="N137" s="134"/>
      <c r="O137" s="68">
        <f t="shared" si="11"/>
        <v>13877380</v>
      </c>
      <c r="P137" s="127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31"/>
    </row>
    <row r="138" spans="1:46" s="132" customFormat="1" ht="74.25" customHeight="1">
      <c r="A138" s="66">
        <v>118</v>
      </c>
      <c r="B138" s="67" t="s">
        <v>146</v>
      </c>
      <c r="C138" s="68">
        <v>200000</v>
      </c>
      <c r="D138" s="133">
        <v>91</v>
      </c>
      <c r="E138" s="67" t="s">
        <v>147</v>
      </c>
      <c r="F138" s="66" t="s">
        <v>77</v>
      </c>
      <c r="G138" s="66"/>
      <c r="H138" s="68"/>
      <c r="I138" s="68"/>
      <c r="J138" s="69"/>
      <c r="K138" s="70"/>
      <c r="L138" s="70"/>
      <c r="M138" s="68"/>
      <c r="N138" s="134"/>
      <c r="O138" s="68">
        <f t="shared" si="11"/>
        <v>13877380</v>
      </c>
      <c r="P138" s="127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31"/>
    </row>
    <row r="139" spans="1:46" s="130" customFormat="1" ht="74.25" customHeight="1">
      <c r="A139" s="120">
        <v>119</v>
      </c>
      <c r="B139" s="121">
        <v>39943</v>
      </c>
      <c r="C139" s="122">
        <v>200000</v>
      </c>
      <c r="D139" s="123">
        <v>91</v>
      </c>
      <c r="E139" s="121">
        <v>40299</v>
      </c>
      <c r="F139" s="120">
        <v>2</v>
      </c>
      <c r="G139" s="120">
        <v>2</v>
      </c>
      <c r="H139" s="122">
        <v>107000</v>
      </c>
      <c r="I139" s="122">
        <v>107000</v>
      </c>
      <c r="J139" s="124">
        <v>53.75</v>
      </c>
      <c r="K139" s="125" t="s">
        <v>143</v>
      </c>
      <c r="L139" s="125">
        <v>0.055</v>
      </c>
      <c r="M139" s="122">
        <v>106045</v>
      </c>
      <c r="N139" s="126">
        <v>107500</v>
      </c>
      <c r="O139" s="68">
        <f t="shared" si="11"/>
        <v>13984880</v>
      </c>
      <c r="P139" s="127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9"/>
    </row>
    <row r="140" spans="1:46" s="130" customFormat="1" ht="74.25" customHeight="1">
      <c r="A140" s="120">
        <v>120</v>
      </c>
      <c r="B140" s="121" t="s">
        <v>148</v>
      </c>
      <c r="C140" s="122">
        <v>200000</v>
      </c>
      <c r="D140" s="123">
        <v>91</v>
      </c>
      <c r="E140" s="121" t="s">
        <v>149</v>
      </c>
      <c r="F140" s="120">
        <v>2</v>
      </c>
      <c r="G140" s="120">
        <v>2</v>
      </c>
      <c r="H140" s="122">
        <v>103500</v>
      </c>
      <c r="I140" s="122">
        <v>103500</v>
      </c>
      <c r="J140" s="124">
        <v>51.75</v>
      </c>
      <c r="K140" s="125" t="s">
        <v>150</v>
      </c>
      <c r="L140" s="125">
        <v>0.055</v>
      </c>
      <c r="M140" s="122">
        <v>102100</v>
      </c>
      <c r="N140" s="126">
        <v>103500</v>
      </c>
      <c r="O140" s="68">
        <f t="shared" si="11"/>
        <v>14088380</v>
      </c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9"/>
    </row>
    <row r="141" spans="1:46" s="132" customFormat="1" ht="74.25" customHeight="1">
      <c r="A141" s="66">
        <v>121</v>
      </c>
      <c r="B141" s="67">
        <v>39855</v>
      </c>
      <c r="C141" s="68">
        <v>200000</v>
      </c>
      <c r="D141" s="133">
        <v>91</v>
      </c>
      <c r="E141" s="67">
        <v>40211</v>
      </c>
      <c r="F141" s="66">
        <v>4</v>
      </c>
      <c r="G141" s="66">
        <v>4</v>
      </c>
      <c r="H141" s="68">
        <v>180000</v>
      </c>
      <c r="I141" s="68">
        <v>180000</v>
      </c>
      <c r="J141" s="69">
        <v>90.75</v>
      </c>
      <c r="K141" s="70" t="s">
        <v>151</v>
      </c>
      <c r="L141" s="70">
        <v>0.055</v>
      </c>
      <c r="M141" s="68">
        <v>179044</v>
      </c>
      <c r="N141" s="134">
        <v>181500</v>
      </c>
      <c r="O141" s="68">
        <f t="shared" si="11"/>
        <v>14269880</v>
      </c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31"/>
    </row>
    <row r="142" spans="1:15" s="128" customFormat="1" ht="74.25" customHeight="1">
      <c r="A142" s="66">
        <v>122</v>
      </c>
      <c r="B142" s="67" t="s">
        <v>152</v>
      </c>
      <c r="C142" s="68">
        <v>200000</v>
      </c>
      <c r="D142" s="133">
        <v>91</v>
      </c>
      <c r="E142" s="67">
        <v>40225</v>
      </c>
      <c r="F142" s="66">
        <v>6</v>
      </c>
      <c r="G142" s="66">
        <v>6</v>
      </c>
      <c r="H142" s="68">
        <v>234000</v>
      </c>
      <c r="I142" s="68">
        <v>198520</v>
      </c>
      <c r="J142" s="69">
        <v>117.75</v>
      </c>
      <c r="K142" s="70" t="s">
        <v>153</v>
      </c>
      <c r="L142" s="70">
        <v>0.055</v>
      </c>
      <c r="M142" s="68">
        <v>197313</v>
      </c>
      <c r="N142" s="68">
        <v>200020</v>
      </c>
      <c r="O142" s="68">
        <f t="shared" si="11"/>
        <v>14469900</v>
      </c>
    </row>
    <row r="143" spans="1:15" s="128" customFormat="1" ht="74.25" customHeight="1">
      <c r="A143" s="66">
        <v>123</v>
      </c>
      <c r="B143" s="67" t="s">
        <v>155</v>
      </c>
      <c r="C143" s="68"/>
      <c r="D143" s="133"/>
      <c r="E143" s="67" t="s">
        <v>154</v>
      </c>
      <c r="F143" s="66"/>
      <c r="G143" s="66"/>
      <c r="H143" s="68"/>
      <c r="I143" s="68" t="s">
        <v>154</v>
      </c>
      <c r="J143" s="69"/>
      <c r="K143" s="70"/>
      <c r="L143" s="70"/>
      <c r="M143" s="68"/>
      <c r="N143" s="68"/>
      <c r="O143" s="68">
        <f t="shared" si="11"/>
        <v>14469900</v>
      </c>
    </row>
    <row r="144" spans="1:15" s="103" customFormat="1" ht="74.25" customHeight="1">
      <c r="A144" s="76">
        <v>124</v>
      </c>
      <c r="B144" s="77" t="s">
        <v>156</v>
      </c>
      <c r="C144" s="47">
        <v>200000</v>
      </c>
      <c r="D144" s="110">
        <v>91</v>
      </c>
      <c r="E144" s="77">
        <v>40253</v>
      </c>
      <c r="F144" s="76">
        <v>2</v>
      </c>
      <c r="G144" s="76">
        <v>2</v>
      </c>
      <c r="H144" s="47">
        <v>175000</v>
      </c>
      <c r="I144" s="47">
        <v>175000</v>
      </c>
      <c r="J144" s="78">
        <v>88</v>
      </c>
      <c r="K144" s="79" t="s">
        <v>157</v>
      </c>
      <c r="L144" s="79">
        <v>0.06</v>
      </c>
      <c r="M144" s="47">
        <v>173405</v>
      </c>
      <c r="N144" s="47">
        <v>176000</v>
      </c>
      <c r="O144" s="47">
        <f t="shared" si="11"/>
        <v>14645900</v>
      </c>
    </row>
    <row r="145" spans="1:15" s="105" customFormat="1" ht="74.25" customHeight="1">
      <c r="A145" s="76">
        <v>125</v>
      </c>
      <c r="B145" s="77" t="s">
        <v>158</v>
      </c>
      <c r="C145" s="47">
        <v>200000</v>
      </c>
      <c r="D145" s="110">
        <v>91</v>
      </c>
      <c r="E145" s="77">
        <v>40267</v>
      </c>
      <c r="F145" s="76">
        <v>2</v>
      </c>
      <c r="G145" s="76">
        <v>2</v>
      </c>
      <c r="H145" s="47">
        <v>200000</v>
      </c>
      <c r="I145" s="47">
        <v>199010</v>
      </c>
      <c r="J145" s="78">
        <v>100.5</v>
      </c>
      <c r="K145" s="79" t="s">
        <v>150</v>
      </c>
      <c r="L145" s="79">
        <v>0.055</v>
      </c>
      <c r="M145" s="47">
        <v>197303</v>
      </c>
      <c r="N145" s="47">
        <v>200010</v>
      </c>
      <c r="O145" s="47">
        <f>+O144+N145</f>
        <v>14845910</v>
      </c>
    </row>
    <row r="146" spans="1:15" s="103" customFormat="1" ht="74.25" customHeight="1">
      <c r="A146" s="135"/>
      <c r="B146" s="136"/>
      <c r="C146" s="137"/>
      <c r="D146" s="138"/>
      <c r="E146" s="136"/>
      <c r="F146" s="135"/>
      <c r="G146" s="135"/>
      <c r="H146" s="15"/>
      <c r="I146" s="14"/>
      <c r="J146" s="14"/>
      <c r="K146" s="14"/>
      <c r="L146" s="14"/>
      <c r="M146" s="16"/>
      <c r="N146" s="19" t="s">
        <v>234</v>
      </c>
      <c r="O146" s="17"/>
    </row>
    <row r="147" spans="1:15" s="147" customFormat="1" ht="74.25" customHeight="1" thickBot="1">
      <c r="A147" s="139"/>
      <c r="B147" s="140"/>
      <c r="C147" s="141"/>
      <c r="D147" s="142"/>
      <c r="E147" s="140"/>
      <c r="F147" s="139"/>
      <c r="G147" s="139"/>
      <c r="H147" s="143"/>
      <c r="I147" s="20" t="s">
        <v>235</v>
      </c>
      <c r="J147" s="20"/>
      <c r="K147" s="20"/>
      <c r="L147" s="20"/>
      <c r="M147" s="144"/>
      <c r="N147" s="145"/>
      <c r="O147" s="146"/>
    </row>
    <row r="148" spans="1:104" s="14" customFormat="1" ht="74.25" customHeight="1">
      <c r="A148" s="27" t="s">
        <v>48</v>
      </c>
      <c r="B148" s="28" t="s">
        <v>32</v>
      </c>
      <c r="C148" s="27" t="s">
        <v>46</v>
      </c>
      <c r="D148" s="27" t="s">
        <v>30</v>
      </c>
      <c r="E148" s="28" t="s">
        <v>32</v>
      </c>
      <c r="F148" s="27" t="s">
        <v>80</v>
      </c>
      <c r="G148" s="27" t="s">
        <v>24</v>
      </c>
      <c r="H148" s="27" t="s">
        <v>33</v>
      </c>
      <c r="I148" s="27" t="s">
        <v>41</v>
      </c>
      <c r="J148" s="29" t="s">
        <v>34</v>
      </c>
      <c r="K148" s="27" t="s">
        <v>36</v>
      </c>
      <c r="L148" s="74" t="s">
        <v>45</v>
      </c>
      <c r="M148" s="30" t="s">
        <v>109</v>
      </c>
      <c r="N148" s="31" t="s">
        <v>37</v>
      </c>
      <c r="O148" s="31" t="s">
        <v>72</v>
      </c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</row>
    <row r="149" spans="1:16" s="14" customFormat="1" ht="74.25" customHeight="1">
      <c r="A149" s="27" t="s">
        <v>47</v>
      </c>
      <c r="B149" s="28" t="s">
        <v>25</v>
      </c>
      <c r="C149" s="27" t="s">
        <v>17</v>
      </c>
      <c r="D149" s="27" t="s">
        <v>31</v>
      </c>
      <c r="E149" s="28" t="s">
        <v>18</v>
      </c>
      <c r="F149" s="27" t="s">
        <v>27</v>
      </c>
      <c r="G149" s="27" t="s">
        <v>27</v>
      </c>
      <c r="H149" s="27" t="s">
        <v>54</v>
      </c>
      <c r="I149" s="27" t="s">
        <v>19</v>
      </c>
      <c r="J149" s="29" t="s">
        <v>35</v>
      </c>
      <c r="K149" s="27" t="s">
        <v>19</v>
      </c>
      <c r="L149" s="74" t="s">
        <v>20</v>
      </c>
      <c r="M149" s="30" t="s">
        <v>110</v>
      </c>
      <c r="N149" s="31" t="s">
        <v>38</v>
      </c>
      <c r="O149" s="31" t="s">
        <v>73</v>
      </c>
      <c r="P149" s="26"/>
    </row>
    <row r="150" spans="1:16" s="14" customFormat="1" ht="74.25" customHeight="1">
      <c r="A150" s="33"/>
      <c r="B150" s="28"/>
      <c r="C150" s="27"/>
      <c r="D150" s="27"/>
      <c r="E150" s="28"/>
      <c r="F150" s="27"/>
      <c r="G150" s="27" t="s">
        <v>26</v>
      </c>
      <c r="H150" s="27"/>
      <c r="I150" s="27" t="s">
        <v>40</v>
      </c>
      <c r="J150" s="29"/>
      <c r="K150" s="27"/>
      <c r="L150" s="74"/>
      <c r="M150" s="30"/>
      <c r="N150" s="31"/>
      <c r="O150" s="31"/>
      <c r="P150" s="26"/>
    </row>
    <row r="151" spans="1:16" s="14" customFormat="1" ht="74.25" customHeight="1">
      <c r="A151" s="27" t="s">
        <v>0</v>
      </c>
      <c r="B151" s="28" t="s">
        <v>2</v>
      </c>
      <c r="C151" s="27" t="s">
        <v>15</v>
      </c>
      <c r="D151" s="27" t="s">
        <v>3</v>
      </c>
      <c r="E151" s="28" t="s">
        <v>4</v>
      </c>
      <c r="F151" s="27" t="s">
        <v>23</v>
      </c>
      <c r="G151" s="27" t="s">
        <v>7</v>
      </c>
      <c r="H151" s="27" t="s">
        <v>8</v>
      </c>
      <c r="I151" s="27" t="s">
        <v>10</v>
      </c>
      <c r="J151" s="29" t="s">
        <v>11</v>
      </c>
      <c r="K151" s="27" t="s">
        <v>96</v>
      </c>
      <c r="L151" s="74" t="s">
        <v>22</v>
      </c>
      <c r="M151" s="30" t="s">
        <v>111</v>
      </c>
      <c r="N151" s="31" t="s">
        <v>15</v>
      </c>
      <c r="O151" s="31" t="s">
        <v>74</v>
      </c>
      <c r="P151" s="26"/>
    </row>
    <row r="152" spans="1:16" s="14" customFormat="1" ht="74.25" customHeight="1">
      <c r="A152" s="27" t="s">
        <v>1</v>
      </c>
      <c r="B152" s="28" t="s">
        <v>1</v>
      </c>
      <c r="C152" s="27" t="s">
        <v>29</v>
      </c>
      <c r="D152" s="27" t="s">
        <v>21</v>
      </c>
      <c r="E152" s="28" t="s">
        <v>5</v>
      </c>
      <c r="F152" s="27" t="s">
        <v>53</v>
      </c>
      <c r="G152" s="27" t="s">
        <v>6</v>
      </c>
      <c r="H152" s="27" t="s">
        <v>53</v>
      </c>
      <c r="I152" s="27" t="s">
        <v>53</v>
      </c>
      <c r="J152" s="29" t="s">
        <v>12</v>
      </c>
      <c r="K152" s="27" t="s">
        <v>13</v>
      </c>
      <c r="L152" s="74" t="s">
        <v>14</v>
      </c>
      <c r="M152" s="30" t="s">
        <v>112</v>
      </c>
      <c r="N152" s="31" t="s">
        <v>16</v>
      </c>
      <c r="O152" s="31" t="s">
        <v>75</v>
      </c>
      <c r="P152" s="26"/>
    </row>
    <row r="153" spans="1:16" s="14" customFormat="1" ht="74.25" customHeight="1" thickBot="1">
      <c r="A153" s="34"/>
      <c r="B153" s="35"/>
      <c r="C153" s="34"/>
      <c r="D153" s="36" t="s">
        <v>50</v>
      </c>
      <c r="E153" s="37"/>
      <c r="F153" s="36" t="s">
        <v>6</v>
      </c>
      <c r="G153" s="36"/>
      <c r="H153" s="36" t="s">
        <v>9</v>
      </c>
      <c r="I153" s="36" t="s">
        <v>39</v>
      </c>
      <c r="J153" s="38" t="s">
        <v>51</v>
      </c>
      <c r="K153" s="36"/>
      <c r="L153" s="75"/>
      <c r="M153" s="39"/>
      <c r="N153" s="40"/>
      <c r="O153" s="31" t="s">
        <v>76</v>
      </c>
      <c r="P153" s="26"/>
    </row>
    <row r="154" spans="1:45" s="14" customFormat="1" ht="74.25" customHeight="1" thickBot="1">
      <c r="A154" s="41" t="s">
        <v>159</v>
      </c>
      <c r="B154" s="42">
        <v>40189</v>
      </c>
      <c r="C154" s="43">
        <v>200000</v>
      </c>
      <c r="D154" s="44">
        <v>364</v>
      </c>
      <c r="E154" s="42">
        <f>B154+365</f>
        <v>40554</v>
      </c>
      <c r="F154" s="44">
        <v>3</v>
      </c>
      <c r="G154" s="44">
        <v>3</v>
      </c>
      <c r="H154" s="43">
        <v>160000</v>
      </c>
      <c r="I154" s="43">
        <v>160000</v>
      </c>
      <c r="J154" s="45">
        <v>80.5</v>
      </c>
      <c r="K154" s="44" t="s">
        <v>160</v>
      </c>
      <c r="L154" s="46">
        <v>0.07</v>
      </c>
      <c r="M154" s="47">
        <v>150494</v>
      </c>
      <c r="N154" s="43">
        <v>161000</v>
      </c>
      <c r="O154" s="43">
        <f>O145+N154</f>
        <v>15006910</v>
      </c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</row>
    <row r="155" spans="1:15" s="82" customFormat="1" ht="74.25" customHeight="1">
      <c r="A155" s="76" t="s">
        <v>161</v>
      </c>
      <c r="B155" s="148">
        <v>40203</v>
      </c>
      <c r="C155" s="149">
        <v>200000</v>
      </c>
      <c r="D155" s="150">
        <v>182</v>
      </c>
      <c r="E155" s="148">
        <f>B155+183</f>
        <v>40386</v>
      </c>
      <c r="F155" s="150">
        <v>2</v>
      </c>
      <c r="G155" s="150">
        <v>2</v>
      </c>
      <c r="H155" s="149">
        <v>200000</v>
      </c>
      <c r="I155" s="149">
        <v>199000</v>
      </c>
      <c r="J155" s="151">
        <v>100.5</v>
      </c>
      <c r="K155" s="150" t="s">
        <v>162</v>
      </c>
      <c r="L155" s="152">
        <v>0.065</v>
      </c>
      <c r="M155" s="149">
        <v>193722</v>
      </c>
      <c r="N155" s="153">
        <v>200000</v>
      </c>
      <c r="O155" s="47">
        <f aca="true" t="shared" si="12" ref="O155:O179">O154+N155</f>
        <v>15206910</v>
      </c>
    </row>
    <row r="156" spans="1:15" s="82" customFormat="1" ht="74.25" customHeight="1">
      <c r="A156" s="76" t="s">
        <v>163</v>
      </c>
      <c r="B156" s="148">
        <v>40217</v>
      </c>
      <c r="C156" s="149">
        <v>200000</v>
      </c>
      <c r="D156" s="150">
        <v>182</v>
      </c>
      <c r="E156" s="148">
        <f>B156+183</f>
        <v>40400</v>
      </c>
      <c r="F156" s="150">
        <v>2</v>
      </c>
      <c r="G156" s="150">
        <v>2</v>
      </c>
      <c r="H156" s="149">
        <v>200000</v>
      </c>
      <c r="I156" s="149">
        <v>199000</v>
      </c>
      <c r="J156" s="151">
        <v>100.5</v>
      </c>
      <c r="K156" s="150" t="s">
        <v>157</v>
      </c>
      <c r="L156" s="152">
        <v>0.06</v>
      </c>
      <c r="M156" s="149">
        <v>194190</v>
      </c>
      <c r="N156" s="149">
        <v>200000</v>
      </c>
      <c r="O156" s="47">
        <f t="shared" si="12"/>
        <v>15406910</v>
      </c>
    </row>
    <row r="157" spans="1:15" s="82" customFormat="1" ht="74.25" customHeight="1">
      <c r="A157" s="76" t="s">
        <v>164</v>
      </c>
      <c r="B157" s="148">
        <v>40231</v>
      </c>
      <c r="C157" s="149">
        <v>200000</v>
      </c>
      <c r="D157" s="150">
        <v>182</v>
      </c>
      <c r="E157" s="148">
        <f>B157+183</f>
        <v>40414</v>
      </c>
      <c r="F157" s="150">
        <v>1</v>
      </c>
      <c r="G157" s="150">
        <v>1</v>
      </c>
      <c r="H157" s="149">
        <v>100500</v>
      </c>
      <c r="I157" s="149">
        <v>100000</v>
      </c>
      <c r="J157" s="151">
        <v>50.25</v>
      </c>
      <c r="K157" s="150" t="s">
        <v>165</v>
      </c>
      <c r="L157" s="152">
        <v>0.06</v>
      </c>
      <c r="M157" s="149">
        <v>97580</v>
      </c>
      <c r="N157" s="149">
        <v>100500</v>
      </c>
      <c r="O157" s="47">
        <f>O156+N157</f>
        <v>15507410</v>
      </c>
    </row>
    <row r="158" spans="1:45" s="14" customFormat="1" ht="74.25" customHeight="1">
      <c r="A158" s="41" t="s">
        <v>166</v>
      </c>
      <c r="B158" s="42">
        <v>40259</v>
      </c>
      <c r="C158" s="43">
        <v>200000</v>
      </c>
      <c r="D158" s="44">
        <v>364</v>
      </c>
      <c r="E158" s="42">
        <f aca="true" t="shared" si="13" ref="E158:E165">B158+365</f>
        <v>40624</v>
      </c>
      <c r="F158" s="44">
        <v>3</v>
      </c>
      <c r="G158" s="44">
        <v>3</v>
      </c>
      <c r="H158" s="43">
        <v>215000</v>
      </c>
      <c r="I158" s="43">
        <v>199000</v>
      </c>
      <c r="J158" s="45">
        <v>108</v>
      </c>
      <c r="K158" s="44" t="s">
        <v>157</v>
      </c>
      <c r="L158" s="46">
        <v>0.06</v>
      </c>
      <c r="M158" s="47">
        <v>188708</v>
      </c>
      <c r="N158" s="43">
        <v>200000</v>
      </c>
      <c r="O158" s="50">
        <f t="shared" si="12"/>
        <v>15707410</v>
      </c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s="14" customFormat="1" ht="74.25" customHeight="1">
      <c r="A159" s="41" t="s">
        <v>167</v>
      </c>
      <c r="B159" s="42">
        <v>40273</v>
      </c>
      <c r="C159" s="43">
        <v>200000</v>
      </c>
      <c r="D159" s="44">
        <v>364</v>
      </c>
      <c r="E159" s="42">
        <f t="shared" si="13"/>
        <v>40638</v>
      </c>
      <c r="F159" s="44">
        <v>4</v>
      </c>
      <c r="G159" s="44">
        <v>4</v>
      </c>
      <c r="H159" s="43">
        <v>268000</v>
      </c>
      <c r="I159" s="43">
        <v>198510</v>
      </c>
      <c r="J159" s="45">
        <v>134.75</v>
      </c>
      <c r="K159" s="44" t="s">
        <v>67</v>
      </c>
      <c r="L159" s="46">
        <v>0.06</v>
      </c>
      <c r="M159" s="48">
        <v>188717</v>
      </c>
      <c r="N159" s="43">
        <v>200010</v>
      </c>
      <c r="O159" s="50">
        <f t="shared" si="12"/>
        <v>15907420</v>
      </c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s="14" customFormat="1" ht="74.25" customHeight="1">
      <c r="A160" s="41" t="s">
        <v>168</v>
      </c>
      <c r="B160" s="42">
        <v>40287</v>
      </c>
      <c r="C160" s="43">
        <v>200000</v>
      </c>
      <c r="D160" s="44">
        <v>364</v>
      </c>
      <c r="E160" s="42">
        <f t="shared" si="13"/>
        <v>40652</v>
      </c>
      <c r="F160" s="44">
        <v>2</v>
      </c>
      <c r="G160" s="44">
        <v>2</v>
      </c>
      <c r="H160" s="43">
        <v>83000</v>
      </c>
      <c r="I160" s="43">
        <v>83000</v>
      </c>
      <c r="J160" s="49">
        <v>41.75</v>
      </c>
      <c r="K160" s="44" t="s">
        <v>169</v>
      </c>
      <c r="L160" s="46">
        <v>0.06</v>
      </c>
      <c r="M160" s="50">
        <v>78786</v>
      </c>
      <c r="N160" s="43">
        <v>83500</v>
      </c>
      <c r="O160" s="50">
        <f t="shared" si="12"/>
        <v>15990920</v>
      </c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</row>
    <row r="161" spans="1:45" s="14" customFormat="1" ht="74.25" customHeight="1">
      <c r="A161" s="41" t="s">
        <v>170</v>
      </c>
      <c r="B161" s="42">
        <v>40301</v>
      </c>
      <c r="C161" s="43">
        <v>200000</v>
      </c>
      <c r="D161" s="44">
        <v>364</v>
      </c>
      <c r="E161" s="42">
        <f t="shared" si="13"/>
        <v>40666</v>
      </c>
      <c r="F161" s="43" t="s">
        <v>171</v>
      </c>
      <c r="G161" s="44"/>
      <c r="H161" s="43">
        <v>0</v>
      </c>
      <c r="I161" s="43">
        <v>0</v>
      </c>
      <c r="J161" s="45"/>
      <c r="K161" s="44"/>
      <c r="L161" s="46"/>
      <c r="M161" s="50">
        <v>0</v>
      </c>
      <c r="N161" s="43">
        <v>0</v>
      </c>
      <c r="O161" s="50">
        <f t="shared" si="12"/>
        <v>15990920</v>
      </c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</row>
    <row r="162" spans="1:45" s="14" customFormat="1" ht="74.25" customHeight="1">
      <c r="A162" s="41" t="s">
        <v>172</v>
      </c>
      <c r="B162" s="51">
        <v>40315</v>
      </c>
      <c r="C162" s="43">
        <v>200000</v>
      </c>
      <c r="D162" s="44">
        <v>364</v>
      </c>
      <c r="E162" s="42">
        <f t="shared" si="13"/>
        <v>40680</v>
      </c>
      <c r="F162" s="44">
        <v>1</v>
      </c>
      <c r="G162" s="44">
        <v>1</v>
      </c>
      <c r="H162" s="43">
        <v>21000</v>
      </c>
      <c r="I162" s="43">
        <v>21000</v>
      </c>
      <c r="J162" s="45">
        <v>10.5</v>
      </c>
      <c r="K162" s="44" t="s">
        <v>173</v>
      </c>
      <c r="L162" s="46">
        <v>0.056</v>
      </c>
      <c r="M162" s="50">
        <v>19889</v>
      </c>
      <c r="N162" s="43">
        <v>21000</v>
      </c>
      <c r="O162" s="50">
        <f>O161+N162</f>
        <v>16011920</v>
      </c>
      <c r="P162" s="55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</row>
    <row r="163" spans="1:45" s="14" customFormat="1" ht="74.25" customHeight="1">
      <c r="A163" s="41" t="s">
        <v>174</v>
      </c>
      <c r="B163" s="51">
        <v>40329</v>
      </c>
      <c r="C163" s="43">
        <v>200000</v>
      </c>
      <c r="D163" s="44">
        <v>364</v>
      </c>
      <c r="E163" s="42">
        <f t="shared" si="13"/>
        <v>40694</v>
      </c>
      <c r="F163" s="41">
        <v>2</v>
      </c>
      <c r="G163" s="41">
        <v>2</v>
      </c>
      <c r="H163" s="50">
        <v>60000</v>
      </c>
      <c r="I163" s="50">
        <v>60000</v>
      </c>
      <c r="J163" s="52">
        <v>30</v>
      </c>
      <c r="K163" s="41" t="s">
        <v>150</v>
      </c>
      <c r="L163" s="53">
        <v>0.055</v>
      </c>
      <c r="M163" s="50">
        <v>56880</v>
      </c>
      <c r="N163" s="50">
        <v>60000</v>
      </c>
      <c r="O163" s="50">
        <f t="shared" si="12"/>
        <v>16071920</v>
      </c>
      <c r="P163" s="55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</row>
    <row r="164" spans="1:45" s="14" customFormat="1" ht="74.25" customHeight="1">
      <c r="A164" s="41" t="s">
        <v>175</v>
      </c>
      <c r="B164" s="51">
        <v>40343</v>
      </c>
      <c r="C164" s="43">
        <v>200000</v>
      </c>
      <c r="D164" s="44">
        <v>364</v>
      </c>
      <c r="E164" s="42">
        <f t="shared" si="13"/>
        <v>40708</v>
      </c>
      <c r="F164" s="41">
        <v>2</v>
      </c>
      <c r="G164" s="41">
        <v>2</v>
      </c>
      <c r="H164" s="50">
        <v>110000</v>
      </c>
      <c r="I164" s="50">
        <v>110000</v>
      </c>
      <c r="J164" s="52">
        <v>55</v>
      </c>
      <c r="K164" s="41" t="s">
        <v>176</v>
      </c>
      <c r="L164" s="53">
        <v>0.09</v>
      </c>
      <c r="M164" s="50">
        <v>100940</v>
      </c>
      <c r="N164" s="50">
        <v>110000</v>
      </c>
      <c r="O164" s="50">
        <f t="shared" si="12"/>
        <v>16181920</v>
      </c>
      <c r="P164" s="55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s="14" customFormat="1" ht="74.25" customHeight="1">
      <c r="A165" s="41" t="s">
        <v>177</v>
      </c>
      <c r="B165" s="51">
        <v>40357</v>
      </c>
      <c r="C165" s="43">
        <v>200000</v>
      </c>
      <c r="D165" s="44">
        <v>364</v>
      </c>
      <c r="E165" s="51">
        <f t="shared" si="13"/>
        <v>40722</v>
      </c>
      <c r="F165" s="43" t="s">
        <v>171</v>
      </c>
      <c r="G165" s="41"/>
      <c r="H165" s="43" t="s">
        <v>171</v>
      </c>
      <c r="I165" s="50"/>
      <c r="J165" s="52"/>
      <c r="K165" s="41"/>
      <c r="L165" s="53"/>
      <c r="M165" s="50">
        <v>0</v>
      </c>
      <c r="N165" s="50">
        <v>0</v>
      </c>
      <c r="O165" s="50">
        <f t="shared" si="12"/>
        <v>16181920</v>
      </c>
      <c r="P165" s="55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</row>
    <row r="166" spans="1:15" s="14" customFormat="1" ht="74.25" customHeight="1">
      <c r="A166" s="41" t="s">
        <v>178</v>
      </c>
      <c r="B166" s="42"/>
      <c r="C166" s="43"/>
      <c r="D166" s="44"/>
      <c r="E166" s="42"/>
      <c r="F166" s="44" t="s">
        <v>179</v>
      </c>
      <c r="G166" s="44"/>
      <c r="H166" s="43"/>
      <c r="I166" s="43"/>
      <c r="J166" s="49"/>
      <c r="K166" s="44"/>
      <c r="L166" s="46"/>
      <c r="M166" s="43" t="s">
        <v>180</v>
      </c>
      <c r="N166" s="43"/>
      <c r="O166" s="50">
        <f t="shared" si="12"/>
        <v>16181920</v>
      </c>
    </row>
    <row r="167" spans="1:15" s="14" customFormat="1" ht="74.25" customHeight="1">
      <c r="A167" s="41" t="s">
        <v>211</v>
      </c>
      <c r="B167" s="42">
        <v>40371</v>
      </c>
      <c r="C167" s="43">
        <v>200000</v>
      </c>
      <c r="D167" s="44">
        <v>182</v>
      </c>
      <c r="E167" s="42">
        <f aca="true" t="shared" si="14" ref="E167:E181">B167+183</f>
        <v>40554</v>
      </c>
      <c r="F167" s="44" t="s">
        <v>179</v>
      </c>
      <c r="G167" s="44"/>
      <c r="H167" s="43"/>
      <c r="I167" s="43"/>
      <c r="J167" s="45"/>
      <c r="K167" s="44"/>
      <c r="L167" s="46"/>
      <c r="M167" s="43" t="s">
        <v>180</v>
      </c>
      <c r="N167" s="43"/>
      <c r="O167" s="50">
        <f t="shared" si="12"/>
        <v>16181920</v>
      </c>
    </row>
    <row r="168" spans="1:15" s="159" customFormat="1" ht="74.25" customHeight="1">
      <c r="A168" s="154" t="s">
        <v>181</v>
      </c>
      <c r="B168" s="155">
        <v>40385</v>
      </c>
      <c r="C168" s="156">
        <v>200000</v>
      </c>
      <c r="D168" s="154">
        <v>182</v>
      </c>
      <c r="E168" s="155">
        <f t="shared" si="14"/>
        <v>40568</v>
      </c>
      <c r="F168" s="154">
        <v>4</v>
      </c>
      <c r="G168" s="154">
        <v>4</v>
      </c>
      <c r="H168" s="156">
        <v>141500</v>
      </c>
      <c r="I168" s="156">
        <v>141500</v>
      </c>
      <c r="J168" s="157">
        <v>70.75</v>
      </c>
      <c r="K168" s="154" t="s">
        <v>182</v>
      </c>
      <c r="L168" s="158">
        <v>0.0785</v>
      </c>
      <c r="M168" s="156">
        <v>136179</v>
      </c>
      <c r="N168" s="156">
        <v>141500</v>
      </c>
      <c r="O168" s="47">
        <f t="shared" si="12"/>
        <v>16323420</v>
      </c>
    </row>
    <row r="169" spans="1:52" s="161" customFormat="1" ht="74.25" customHeight="1">
      <c r="A169" s="150" t="s">
        <v>183</v>
      </c>
      <c r="B169" s="148">
        <v>40399</v>
      </c>
      <c r="C169" s="149">
        <v>200000</v>
      </c>
      <c r="D169" s="150">
        <v>182</v>
      </c>
      <c r="E169" s="155">
        <f t="shared" si="14"/>
        <v>40582</v>
      </c>
      <c r="F169" s="150">
        <v>6</v>
      </c>
      <c r="G169" s="150">
        <v>6</v>
      </c>
      <c r="H169" s="149">
        <v>179500</v>
      </c>
      <c r="I169" s="149">
        <v>179500</v>
      </c>
      <c r="J169" s="151">
        <v>90.5</v>
      </c>
      <c r="K169" s="154" t="s">
        <v>182</v>
      </c>
      <c r="L169" s="152">
        <v>0.0749</v>
      </c>
      <c r="M169" s="149">
        <v>174490</v>
      </c>
      <c r="N169" s="149">
        <v>181000</v>
      </c>
      <c r="O169" s="47">
        <f t="shared" si="12"/>
        <v>16504420</v>
      </c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60"/>
    </row>
    <row r="170" spans="1:52" s="161" customFormat="1" ht="74.25" customHeight="1">
      <c r="A170" s="150" t="s">
        <v>184</v>
      </c>
      <c r="B170" s="148">
        <v>40413</v>
      </c>
      <c r="C170" s="149">
        <v>200000</v>
      </c>
      <c r="D170" s="150">
        <v>182</v>
      </c>
      <c r="E170" s="155">
        <f t="shared" si="14"/>
        <v>40596</v>
      </c>
      <c r="F170" s="150">
        <v>5</v>
      </c>
      <c r="G170" s="150">
        <v>5</v>
      </c>
      <c r="H170" s="149">
        <v>140000</v>
      </c>
      <c r="I170" s="149">
        <v>140000</v>
      </c>
      <c r="J170" s="151">
        <v>70.25</v>
      </c>
      <c r="K170" s="154" t="s">
        <v>182</v>
      </c>
      <c r="L170" s="152">
        <v>0.0784</v>
      </c>
      <c r="M170" s="149">
        <v>135221</v>
      </c>
      <c r="N170" s="149">
        <v>140500</v>
      </c>
      <c r="O170" s="47">
        <f t="shared" si="12"/>
        <v>16644920</v>
      </c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60"/>
    </row>
    <row r="171" spans="1:61" s="161" customFormat="1" ht="74.25" customHeight="1">
      <c r="A171" s="150" t="s">
        <v>185</v>
      </c>
      <c r="B171" s="148">
        <v>40427</v>
      </c>
      <c r="C171" s="149">
        <v>200000</v>
      </c>
      <c r="D171" s="150">
        <v>182</v>
      </c>
      <c r="E171" s="155">
        <f t="shared" si="14"/>
        <v>40610</v>
      </c>
      <c r="F171" s="150">
        <v>3</v>
      </c>
      <c r="G171" s="150">
        <v>3</v>
      </c>
      <c r="H171" s="149">
        <v>140000</v>
      </c>
      <c r="I171" s="149">
        <v>140000</v>
      </c>
      <c r="J171" s="151">
        <v>70.5</v>
      </c>
      <c r="K171" s="150" t="s">
        <v>186</v>
      </c>
      <c r="L171" s="152">
        <v>0.0863</v>
      </c>
      <c r="M171" s="149">
        <v>135187</v>
      </c>
      <c r="N171" s="149">
        <v>141000</v>
      </c>
      <c r="O171" s="149">
        <f t="shared" si="12"/>
        <v>16785920</v>
      </c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62"/>
      <c r="BA171" s="163"/>
      <c r="BB171" s="163"/>
      <c r="BC171" s="163"/>
      <c r="BD171" s="163"/>
      <c r="BE171" s="163"/>
      <c r="BF171" s="163"/>
      <c r="BG171" s="163"/>
      <c r="BH171" s="163"/>
      <c r="BI171" s="163"/>
    </row>
    <row r="172" spans="1:62" s="161" customFormat="1" ht="74.25" customHeight="1">
      <c r="A172" s="150" t="s">
        <v>187</v>
      </c>
      <c r="B172" s="148">
        <v>40441</v>
      </c>
      <c r="C172" s="149">
        <v>200000</v>
      </c>
      <c r="D172" s="150">
        <v>182</v>
      </c>
      <c r="E172" s="148">
        <f t="shared" si="14"/>
        <v>40624</v>
      </c>
      <c r="F172" s="150" t="s">
        <v>179</v>
      </c>
      <c r="G172" s="150"/>
      <c r="H172" s="150" t="s">
        <v>179</v>
      </c>
      <c r="I172" s="149"/>
      <c r="J172" s="151"/>
      <c r="K172" s="150"/>
      <c r="L172" s="152"/>
      <c r="M172" s="149"/>
      <c r="N172" s="149"/>
      <c r="O172" s="149">
        <f t="shared" si="12"/>
        <v>16785920</v>
      </c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60"/>
    </row>
    <row r="173" spans="1:62" s="161" customFormat="1" ht="74.25" customHeight="1">
      <c r="A173" s="150" t="s">
        <v>188</v>
      </c>
      <c r="B173" s="148">
        <v>40455</v>
      </c>
      <c r="C173" s="149">
        <v>200000</v>
      </c>
      <c r="D173" s="150">
        <v>182</v>
      </c>
      <c r="E173" s="155">
        <f t="shared" si="14"/>
        <v>40638</v>
      </c>
      <c r="F173" s="150">
        <v>3</v>
      </c>
      <c r="G173" s="150">
        <v>3</v>
      </c>
      <c r="H173" s="149">
        <v>110000</v>
      </c>
      <c r="I173" s="149">
        <v>110000</v>
      </c>
      <c r="J173" s="151">
        <v>55.25</v>
      </c>
      <c r="K173" s="150" t="s">
        <v>189</v>
      </c>
      <c r="L173" s="152">
        <v>0.084</v>
      </c>
      <c r="M173" s="149">
        <v>106060</v>
      </c>
      <c r="N173" s="149">
        <v>110500</v>
      </c>
      <c r="O173" s="149">
        <f t="shared" si="12"/>
        <v>16896420</v>
      </c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60"/>
    </row>
    <row r="174" spans="1:62" s="163" customFormat="1" ht="74.25" customHeight="1">
      <c r="A174" s="154" t="s">
        <v>190</v>
      </c>
      <c r="B174" s="155">
        <v>40469</v>
      </c>
      <c r="C174" s="156">
        <v>200000</v>
      </c>
      <c r="D174" s="154">
        <v>182</v>
      </c>
      <c r="E174" s="155">
        <f t="shared" si="14"/>
        <v>40652</v>
      </c>
      <c r="F174" s="154" t="s">
        <v>179</v>
      </c>
      <c r="G174" s="154"/>
      <c r="H174" s="149"/>
      <c r="I174" s="156"/>
      <c r="J174" s="157"/>
      <c r="K174" s="154"/>
      <c r="L174" s="158"/>
      <c r="M174" s="156"/>
      <c r="N174" s="156"/>
      <c r="O174" s="149">
        <f t="shared" si="12"/>
        <v>16896420</v>
      </c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62"/>
    </row>
    <row r="175" spans="1:62" s="163" customFormat="1" ht="74.25" customHeight="1">
      <c r="A175" s="154" t="s">
        <v>191</v>
      </c>
      <c r="B175" s="148">
        <v>40483</v>
      </c>
      <c r="C175" s="156">
        <v>200000</v>
      </c>
      <c r="D175" s="154">
        <v>182</v>
      </c>
      <c r="E175" s="155">
        <f t="shared" si="14"/>
        <v>40666</v>
      </c>
      <c r="F175" s="154">
        <v>3</v>
      </c>
      <c r="G175" s="154">
        <v>2</v>
      </c>
      <c r="H175" s="156">
        <v>210000</v>
      </c>
      <c r="I175" s="156">
        <v>199010</v>
      </c>
      <c r="J175" s="157">
        <v>105.5</v>
      </c>
      <c r="K175" s="154" t="s">
        <v>192</v>
      </c>
      <c r="L175" s="158">
        <v>0.0832</v>
      </c>
      <c r="M175" s="156">
        <v>192041</v>
      </c>
      <c r="N175" s="156">
        <v>200010</v>
      </c>
      <c r="O175" s="149">
        <f t="shared" si="12"/>
        <v>17096430</v>
      </c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62"/>
    </row>
    <row r="176" spans="1:62" s="163" customFormat="1" ht="74.25" customHeight="1">
      <c r="A176" s="154" t="s">
        <v>193</v>
      </c>
      <c r="B176" s="155">
        <v>40497</v>
      </c>
      <c r="C176" s="156">
        <v>200000</v>
      </c>
      <c r="D176" s="154">
        <v>182</v>
      </c>
      <c r="E176" s="155">
        <f t="shared" si="14"/>
        <v>40680</v>
      </c>
      <c r="F176" s="154" t="s">
        <v>179</v>
      </c>
      <c r="G176" s="154"/>
      <c r="H176" s="154" t="s">
        <v>179</v>
      </c>
      <c r="I176" s="156"/>
      <c r="J176" s="157"/>
      <c r="K176" s="154"/>
      <c r="L176" s="158"/>
      <c r="M176" s="156"/>
      <c r="N176" s="156"/>
      <c r="O176" s="149">
        <f t="shared" si="12"/>
        <v>17096430</v>
      </c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62"/>
    </row>
    <row r="177" spans="1:62" s="119" customFormat="1" ht="74.25" customHeight="1">
      <c r="A177" s="92" t="s">
        <v>194</v>
      </c>
      <c r="B177" s="98">
        <v>40511</v>
      </c>
      <c r="C177" s="113">
        <v>200000</v>
      </c>
      <c r="D177" s="92">
        <v>182</v>
      </c>
      <c r="E177" s="98">
        <f t="shared" si="14"/>
        <v>40694</v>
      </c>
      <c r="F177" s="154" t="s">
        <v>179</v>
      </c>
      <c r="G177" s="92"/>
      <c r="H177" s="154" t="s">
        <v>179</v>
      </c>
      <c r="I177" s="113"/>
      <c r="J177" s="115"/>
      <c r="K177" s="92"/>
      <c r="L177" s="114"/>
      <c r="M177" s="113"/>
      <c r="N177" s="164"/>
      <c r="O177" s="149">
        <f t="shared" si="12"/>
        <v>17096430</v>
      </c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18"/>
    </row>
    <row r="178" spans="1:42" s="112" customFormat="1" ht="74.25" customHeight="1">
      <c r="A178" s="76" t="s">
        <v>195</v>
      </c>
      <c r="B178" s="77">
        <v>40525</v>
      </c>
      <c r="C178" s="47">
        <v>200000</v>
      </c>
      <c r="D178" s="76">
        <v>182</v>
      </c>
      <c r="E178" s="77">
        <f t="shared" si="14"/>
        <v>40708</v>
      </c>
      <c r="F178" s="150" t="s">
        <v>179</v>
      </c>
      <c r="G178" s="76"/>
      <c r="H178" s="150" t="s">
        <v>179</v>
      </c>
      <c r="I178" s="47"/>
      <c r="J178" s="78"/>
      <c r="K178" s="76"/>
      <c r="L178" s="110"/>
      <c r="M178" s="47"/>
      <c r="N178" s="165"/>
      <c r="O178" s="149">
        <f t="shared" si="12"/>
        <v>17096430</v>
      </c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11"/>
    </row>
    <row r="179" spans="1:42" s="112" customFormat="1" ht="74.25" customHeight="1">
      <c r="A179" s="76" t="s">
        <v>196</v>
      </c>
      <c r="B179" s="77">
        <v>40539</v>
      </c>
      <c r="C179" s="47">
        <v>200000</v>
      </c>
      <c r="D179" s="76">
        <v>182</v>
      </c>
      <c r="E179" s="77">
        <f t="shared" si="14"/>
        <v>40722</v>
      </c>
      <c r="F179" s="150">
        <v>3</v>
      </c>
      <c r="G179" s="76">
        <v>2</v>
      </c>
      <c r="H179" s="149">
        <v>220000</v>
      </c>
      <c r="I179" s="47">
        <v>200000</v>
      </c>
      <c r="J179" s="78">
        <v>110</v>
      </c>
      <c r="K179" s="150" t="s">
        <v>197</v>
      </c>
      <c r="L179" s="79">
        <v>0.0912</v>
      </c>
      <c r="M179" s="47">
        <v>191290</v>
      </c>
      <c r="N179" s="47">
        <v>200000</v>
      </c>
      <c r="O179" s="149">
        <f t="shared" si="12"/>
        <v>17296430</v>
      </c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11"/>
    </row>
    <row r="180" spans="1:41" s="166" customFormat="1" ht="74.25" customHeight="1">
      <c r="A180" s="76" t="s">
        <v>198</v>
      </c>
      <c r="B180" s="77">
        <v>40567</v>
      </c>
      <c r="C180" s="47">
        <v>150000</v>
      </c>
      <c r="D180" s="76">
        <v>182</v>
      </c>
      <c r="E180" s="77">
        <f t="shared" si="14"/>
        <v>40750</v>
      </c>
      <c r="F180" s="150">
        <v>5</v>
      </c>
      <c r="G180" s="76">
        <v>4</v>
      </c>
      <c r="H180" s="149">
        <v>220500</v>
      </c>
      <c r="I180" s="47">
        <v>148510</v>
      </c>
      <c r="J180" s="78">
        <v>148</v>
      </c>
      <c r="K180" s="150" t="s">
        <v>197</v>
      </c>
      <c r="L180" s="79">
        <v>0.079</v>
      </c>
      <c r="M180" s="47">
        <v>145036</v>
      </c>
      <c r="N180" s="47">
        <v>150010</v>
      </c>
      <c r="O180" s="149">
        <f aca="true" t="shared" si="15" ref="O180:O190">O179+N180</f>
        <v>17446440</v>
      </c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</row>
    <row r="181" spans="1:42" s="112" customFormat="1" ht="74.25" customHeight="1">
      <c r="A181" s="76" t="s">
        <v>199</v>
      </c>
      <c r="B181" s="148">
        <v>40581</v>
      </c>
      <c r="C181" s="47">
        <v>150000</v>
      </c>
      <c r="D181" s="76">
        <v>182</v>
      </c>
      <c r="E181" s="155">
        <f t="shared" si="14"/>
        <v>40764</v>
      </c>
      <c r="F181" s="150">
        <v>4</v>
      </c>
      <c r="G181" s="76">
        <v>4</v>
      </c>
      <c r="H181" s="149">
        <v>90000</v>
      </c>
      <c r="I181" s="47">
        <v>90000</v>
      </c>
      <c r="J181" s="78">
        <v>60</v>
      </c>
      <c r="K181" s="150" t="s">
        <v>197</v>
      </c>
      <c r="L181" s="79">
        <v>0.0944</v>
      </c>
      <c r="M181" s="47">
        <v>85956</v>
      </c>
      <c r="N181" s="47">
        <v>90000</v>
      </c>
      <c r="O181" s="149">
        <f>O180+N181</f>
        <v>17536440</v>
      </c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11"/>
    </row>
    <row r="182" spans="1:15" s="103" customFormat="1" ht="74.25" customHeight="1">
      <c r="A182" s="92" t="s">
        <v>200</v>
      </c>
      <c r="B182" s="98">
        <v>40595</v>
      </c>
      <c r="C182" s="113">
        <v>150000</v>
      </c>
      <c r="D182" s="92">
        <v>182</v>
      </c>
      <c r="E182" s="98">
        <f aca="true" t="shared" si="16" ref="E182:E189">B182+183</f>
        <v>40778</v>
      </c>
      <c r="F182" s="154">
        <v>3</v>
      </c>
      <c r="G182" s="92">
        <v>3</v>
      </c>
      <c r="H182" s="156">
        <v>103000</v>
      </c>
      <c r="I182" s="113">
        <v>103000</v>
      </c>
      <c r="J182" s="115">
        <v>68.67</v>
      </c>
      <c r="K182" s="154" t="s">
        <v>201</v>
      </c>
      <c r="L182" s="116">
        <v>0.0868</v>
      </c>
      <c r="M182" s="113">
        <v>98725</v>
      </c>
      <c r="N182" s="113">
        <v>103000</v>
      </c>
      <c r="O182" s="149">
        <f t="shared" si="15"/>
        <v>17639440</v>
      </c>
    </row>
    <row r="183" spans="1:42" s="119" customFormat="1" ht="74.25" customHeight="1">
      <c r="A183" s="92" t="s">
        <v>202</v>
      </c>
      <c r="B183" s="98">
        <v>40609</v>
      </c>
      <c r="C183" s="113">
        <v>150000</v>
      </c>
      <c r="D183" s="92">
        <v>182</v>
      </c>
      <c r="E183" s="98">
        <f t="shared" si="16"/>
        <v>40792</v>
      </c>
      <c r="F183" s="154">
        <v>3</v>
      </c>
      <c r="G183" s="92">
        <v>3</v>
      </c>
      <c r="H183" s="156">
        <v>155000</v>
      </c>
      <c r="I183" s="113">
        <v>150000</v>
      </c>
      <c r="J183" s="115">
        <v>103.33</v>
      </c>
      <c r="K183" s="154" t="s">
        <v>197</v>
      </c>
      <c r="L183" s="116">
        <v>0.0858</v>
      </c>
      <c r="M183" s="113">
        <v>143844</v>
      </c>
      <c r="N183" s="113">
        <v>150000</v>
      </c>
      <c r="O183" s="149">
        <f>O182+N183</f>
        <v>17789440</v>
      </c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18"/>
    </row>
    <row r="184" spans="1:42" s="119" customFormat="1" ht="74.25" customHeight="1">
      <c r="A184" s="92" t="s">
        <v>204</v>
      </c>
      <c r="B184" s="98">
        <v>40624</v>
      </c>
      <c r="C184" s="113">
        <v>150000</v>
      </c>
      <c r="D184" s="92">
        <v>182</v>
      </c>
      <c r="E184" s="98">
        <f>B184+183</f>
        <v>40807</v>
      </c>
      <c r="F184" s="154">
        <v>4</v>
      </c>
      <c r="G184" s="92">
        <v>3</v>
      </c>
      <c r="H184" s="156">
        <v>221500</v>
      </c>
      <c r="I184" s="113">
        <v>149500</v>
      </c>
      <c r="J184" s="115">
        <v>147.67</v>
      </c>
      <c r="K184" s="154" t="s">
        <v>203</v>
      </c>
      <c r="L184" s="116">
        <v>0.0867</v>
      </c>
      <c r="M184" s="113">
        <v>143783</v>
      </c>
      <c r="N184" s="113">
        <v>150000</v>
      </c>
      <c r="O184" s="149">
        <f>O183+N184</f>
        <v>17939440</v>
      </c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18"/>
    </row>
    <row r="185" spans="1:42" s="112" customFormat="1" ht="74.25" customHeight="1">
      <c r="A185" s="92" t="s">
        <v>205</v>
      </c>
      <c r="B185" s="77">
        <v>40637</v>
      </c>
      <c r="C185" s="47">
        <v>150000</v>
      </c>
      <c r="D185" s="76">
        <v>182</v>
      </c>
      <c r="E185" s="77">
        <f t="shared" si="16"/>
        <v>40820</v>
      </c>
      <c r="F185" s="150"/>
      <c r="G185" s="362" t="s">
        <v>180</v>
      </c>
      <c r="H185" s="363"/>
      <c r="I185" s="47"/>
      <c r="J185" s="364" t="s">
        <v>180</v>
      </c>
      <c r="K185" s="365"/>
      <c r="L185" s="79"/>
      <c r="M185" s="47"/>
      <c r="N185" s="47"/>
      <c r="O185" s="149">
        <f t="shared" si="15"/>
        <v>17939440</v>
      </c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11"/>
    </row>
    <row r="186" spans="1:42" s="92" customFormat="1" ht="74.25" customHeight="1">
      <c r="A186" s="92" t="s">
        <v>207</v>
      </c>
      <c r="B186" s="98">
        <v>40651</v>
      </c>
      <c r="C186" s="113">
        <v>150000</v>
      </c>
      <c r="D186" s="92">
        <v>182</v>
      </c>
      <c r="E186" s="77">
        <f t="shared" si="16"/>
        <v>40834</v>
      </c>
      <c r="F186" s="154">
        <v>6</v>
      </c>
      <c r="G186" s="92">
        <v>6</v>
      </c>
      <c r="H186" s="156">
        <v>144500</v>
      </c>
      <c r="I186" s="113">
        <v>144500</v>
      </c>
      <c r="J186" s="115">
        <v>96.67</v>
      </c>
      <c r="K186" s="154" t="s">
        <v>206</v>
      </c>
      <c r="L186" s="116">
        <v>0.0862</v>
      </c>
      <c r="M186" s="113">
        <v>139028</v>
      </c>
      <c r="N186" s="113">
        <v>145000</v>
      </c>
      <c r="O186" s="149">
        <f>O185+N186</f>
        <v>18084440</v>
      </c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68"/>
    </row>
    <row r="187" spans="1:42" s="92" customFormat="1" ht="74.25" customHeight="1">
      <c r="A187" s="92" t="s">
        <v>208</v>
      </c>
      <c r="B187" s="98">
        <v>40665</v>
      </c>
      <c r="C187" s="113">
        <v>150000</v>
      </c>
      <c r="D187" s="92">
        <v>182</v>
      </c>
      <c r="E187" s="98">
        <f t="shared" si="16"/>
        <v>40848</v>
      </c>
      <c r="F187" s="92">
        <v>2</v>
      </c>
      <c r="G187" s="92">
        <v>2</v>
      </c>
      <c r="H187" s="113">
        <v>86000</v>
      </c>
      <c r="I187" s="113">
        <v>86000</v>
      </c>
      <c r="J187" s="115">
        <v>57.33</v>
      </c>
      <c r="K187" s="92" t="s">
        <v>201</v>
      </c>
      <c r="L187" s="116">
        <v>0.0865</v>
      </c>
      <c r="M187" s="113">
        <v>82444</v>
      </c>
      <c r="N187" s="113">
        <v>86000</v>
      </c>
      <c r="O187" s="149">
        <f t="shared" si="15"/>
        <v>18170440</v>
      </c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68"/>
    </row>
    <row r="188" spans="1:43" s="92" customFormat="1" ht="74.25" customHeight="1">
      <c r="A188" s="92" t="s">
        <v>210</v>
      </c>
      <c r="B188" s="98">
        <v>40679</v>
      </c>
      <c r="C188" s="113">
        <v>150000</v>
      </c>
      <c r="D188" s="92">
        <v>182</v>
      </c>
      <c r="E188" s="98">
        <f t="shared" si="16"/>
        <v>40862</v>
      </c>
      <c r="F188" s="92">
        <v>6</v>
      </c>
      <c r="G188" s="92">
        <v>6</v>
      </c>
      <c r="H188" s="113">
        <v>153500</v>
      </c>
      <c r="I188" s="113">
        <v>149000</v>
      </c>
      <c r="J188" s="115">
        <v>103</v>
      </c>
      <c r="K188" s="92" t="s">
        <v>209</v>
      </c>
      <c r="L188" s="116">
        <v>0.0891</v>
      </c>
      <c r="M188" s="113">
        <v>143518</v>
      </c>
      <c r="N188" s="113">
        <v>150000</v>
      </c>
      <c r="O188" s="149">
        <f t="shared" si="15"/>
        <v>18320440</v>
      </c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68"/>
    </row>
    <row r="189" spans="1:43" s="92" customFormat="1" ht="74.25" customHeight="1">
      <c r="A189" s="92" t="s">
        <v>212</v>
      </c>
      <c r="B189" s="98">
        <v>40693</v>
      </c>
      <c r="C189" s="113">
        <v>150000</v>
      </c>
      <c r="D189" s="92">
        <v>182</v>
      </c>
      <c r="E189" s="98">
        <f t="shared" si="16"/>
        <v>40876</v>
      </c>
      <c r="F189" s="92">
        <v>3</v>
      </c>
      <c r="G189" s="92">
        <v>3</v>
      </c>
      <c r="H189" s="113">
        <v>69500</v>
      </c>
      <c r="I189" s="113">
        <v>69500</v>
      </c>
      <c r="J189" s="115">
        <v>46.67</v>
      </c>
      <c r="K189" s="92" t="s">
        <v>214</v>
      </c>
      <c r="L189" s="116">
        <v>0.0912</v>
      </c>
      <c r="M189" s="113">
        <v>66958</v>
      </c>
      <c r="N189" s="113">
        <v>70000</v>
      </c>
      <c r="O189" s="149">
        <f t="shared" si="15"/>
        <v>18390440</v>
      </c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68"/>
    </row>
    <row r="190" spans="1:43" s="76" customFormat="1" ht="74.25" customHeight="1">
      <c r="A190" s="76" t="s">
        <v>213</v>
      </c>
      <c r="B190" s="77">
        <v>40707</v>
      </c>
      <c r="C190" s="47">
        <v>150000</v>
      </c>
      <c r="D190" s="76">
        <v>182</v>
      </c>
      <c r="E190" s="77">
        <f>B190+183</f>
        <v>40890</v>
      </c>
      <c r="F190" s="76">
        <v>3</v>
      </c>
      <c r="G190" s="76">
        <v>3</v>
      </c>
      <c r="H190" s="47">
        <v>105000</v>
      </c>
      <c r="I190" s="47">
        <v>105000</v>
      </c>
      <c r="J190" s="78">
        <v>70</v>
      </c>
      <c r="K190" s="76" t="s">
        <v>214</v>
      </c>
      <c r="L190" s="79">
        <v>0.0875</v>
      </c>
      <c r="M190" s="47">
        <v>100612</v>
      </c>
      <c r="N190" s="47">
        <v>105000</v>
      </c>
      <c r="O190" s="149">
        <f t="shared" si="15"/>
        <v>18495440</v>
      </c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67"/>
    </row>
    <row r="191" spans="1:43" s="92" customFormat="1" ht="74.25" customHeight="1">
      <c r="A191" s="92" t="s">
        <v>215</v>
      </c>
      <c r="B191" s="98">
        <v>40723</v>
      </c>
      <c r="C191" s="113">
        <v>150000</v>
      </c>
      <c r="D191" s="92">
        <v>182</v>
      </c>
      <c r="E191" s="98">
        <f>B191+183</f>
        <v>40906</v>
      </c>
      <c r="F191" s="92">
        <v>5</v>
      </c>
      <c r="G191" s="92">
        <v>5</v>
      </c>
      <c r="H191" s="113">
        <v>184500</v>
      </c>
      <c r="I191" s="113">
        <v>149000</v>
      </c>
      <c r="J191" s="115">
        <v>123.67</v>
      </c>
      <c r="K191" s="92" t="s">
        <v>216</v>
      </c>
      <c r="L191" s="116">
        <v>0.0863</v>
      </c>
      <c r="M191" s="113">
        <v>143814</v>
      </c>
      <c r="N191" s="113">
        <v>150000</v>
      </c>
      <c r="O191" s="149">
        <f>SUM(N191+O190)</f>
        <v>18645440</v>
      </c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68"/>
    </row>
    <row r="192" spans="1:43" s="76" customFormat="1" ht="74.25" customHeight="1" thickBot="1">
      <c r="A192" s="76" t="s">
        <v>217</v>
      </c>
      <c r="B192" s="77">
        <v>40737</v>
      </c>
      <c r="C192" s="47">
        <v>200000</v>
      </c>
      <c r="D192" s="76">
        <v>182</v>
      </c>
      <c r="E192" s="169">
        <f>B192+183</f>
        <v>40920</v>
      </c>
      <c r="F192" s="76">
        <v>5</v>
      </c>
      <c r="G192" s="76">
        <v>5</v>
      </c>
      <c r="H192" s="47">
        <v>217500</v>
      </c>
      <c r="I192" s="47">
        <v>198520</v>
      </c>
      <c r="J192" s="78">
        <v>109.5</v>
      </c>
      <c r="K192" s="76" t="s">
        <v>218</v>
      </c>
      <c r="L192" s="79">
        <v>0.0896</v>
      </c>
      <c r="M192" s="47">
        <v>191468</v>
      </c>
      <c r="N192" s="47">
        <v>200020</v>
      </c>
      <c r="O192" s="149">
        <f>SUM(N192+O191)</f>
        <v>18845460</v>
      </c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67"/>
    </row>
    <row r="193" spans="1:43" s="92" customFormat="1" ht="74.25" customHeight="1">
      <c r="A193" s="92" t="s">
        <v>219</v>
      </c>
      <c r="B193" s="98">
        <v>40749</v>
      </c>
      <c r="C193" s="113">
        <v>200000</v>
      </c>
      <c r="D193" s="92">
        <v>182</v>
      </c>
      <c r="E193" s="98" t="s">
        <v>221</v>
      </c>
      <c r="F193" s="92">
        <v>5</v>
      </c>
      <c r="G193" s="92">
        <v>5</v>
      </c>
      <c r="H193" s="113">
        <v>188100</v>
      </c>
      <c r="I193" s="113">
        <v>188100</v>
      </c>
      <c r="J193" s="115">
        <v>94.55</v>
      </c>
      <c r="K193" s="92" t="s">
        <v>220</v>
      </c>
      <c r="L193" s="116">
        <v>0.0885</v>
      </c>
      <c r="M193" s="113">
        <v>181106</v>
      </c>
      <c r="N193" s="113">
        <v>189100</v>
      </c>
      <c r="O193" s="149">
        <f>SUM(N193+O192)</f>
        <v>19034560</v>
      </c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68"/>
    </row>
    <row r="194" spans="1:43" s="92" customFormat="1" ht="74.25" customHeight="1">
      <c r="A194" s="92" t="s">
        <v>222</v>
      </c>
      <c r="B194" s="98">
        <v>40763</v>
      </c>
      <c r="C194" s="113">
        <v>200000</v>
      </c>
      <c r="D194" s="92">
        <v>182</v>
      </c>
      <c r="E194" s="98">
        <v>40946</v>
      </c>
      <c r="F194" s="92">
        <v>5</v>
      </c>
      <c r="G194" s="92">
        <v>5</v>
      </c>
      <c r="H194" s="113">
        <v>156000</v>
      </c>
      <c r="I194" s="113">
        <v>156000</v>
      </c>
      <c r="J194" s="115">
        <v>78.25</v>
      </c>
      <c r="K194" s="92" t="s">
        <v>220</v>
      </c>
      <c r="L194" s="116">
        <v>0.0894</v>
      </c>
      <c r="M194" s="113">
        <v>149824</v>
      </c>
      <c r="N194" s="113">
        <v>156500</v>
      </c>
      <c r="O194" s="149">
        <f>SUM(N194+O193)</f>
        <v>19191060</v>
      </c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68"/>
    </row>
    <row r="195" spans="1:43" s="120" customFormat="1" ht="74.25" customHeight="1">
      <c r="A195" s="120" t="s">
        <v>223</v>
      </c>
      <c r="B195" s="121">
        <v>40805</v>
      </c>
      <c r="C195" s="122">
        <v>150000</v>
      </c>
      <c r="D195" s="120">
        <v>182</v>
      </c>
      <c r="E195" s="121">
        <f aca="true" t="shared" si="17" ref="E195:E207">B195+183</f>
        <v>40988</v>
      </c>
      <c r="F195" s="120">
        <v>6</v>
      </c>
      <c r="G195" s="120">
        <v>4</v>
      </c>
      <c r="H195" s="122">
        <v>180000</v>
      </c>
      <c r="I195" s="122">
        <v>148500</v>
      </c>
      <c r="J195" s="124">
        <v>121</v>
      </c>
      <c r="K195" s="120" t="s">
        <v>220</v>
      </c>
      <c r="L195" s="125">
        <v>0.0878</v>
      </c>
      <c r="M195" s="122">
        <v>143708</v>
      </c>
      <c r="N195" s="122">
        <v>150000</v>
      </c>
      <c r="O195" s="170">
        <f aca="true" t="shared" si="18" ref="O195:O201">N195+O194</f>
        <v>19341060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171"/>
    </row>
    <row r="196" spans="1:43" s="120" customFormat="1" ht="74.25" customHeight="1">
      <c r="A196" s="120" t="s">
        <v>224</v>
      </c>
      <c r="B196" s="121">
        <v>40847</v>
      </c>
      <c r="C196" s="122">
        <v>150000</v>
      </c>
      <c r="D196" s="120">
        <v>182</v>
      </c>
      <c r="E196" s="121">
        <f t="shared" si="17"/>
        <v>41030</v>
      </c>
      <c r="F196" s="120">
        <v>5</v>
      </c>
      <c r="G196" s="120">
        <v>5</v>
      </c>
      <c r="H196" s="122">
        <v>119700</v>
      </c>
      <c r="I196" s="122">
        <v>119700</v>
      </c>
      <c r="J196" s="124">
        <v>80.48</v>
      </c>
      <c r="K196" s="120" t="s">
        <v>225</v>
      </c>
      <c r="L196" s="125">
        <v>0.087</v>
      </c>
      <c r="M196" s="122">
        <v>115702</v>
      </c>
      <c r="N196" s="122">
        <v>120720</v>
      </c>
      <c r="O196" s="170">
        <f t="shared" si="18"/>
        <v>19461780</v>
      </c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71"/>
    </row>
    <row r="197" spans="1:43" s="120" customFormat="1" ht="74.25" customHeight="1">
      <c r="A197" s="120" t="s">
        <v>226</v>
      </c>
      <c r="B197" s="121">
        <v>40889</v>
      </c>
      <c r="C197" s="122">
        <v>150000</v>
      </c>
      <c r="D197" s="120">
        <v>182</v>
      </c>
      <c r="E197" s="121">
        <f t="shared" si="17"/>
        <v>41072</v>
      </c>
      <c r="F197" s="120">
        <v>7</v>
      </c>
      <c r="G197" s="120">
        <v>4</v>
      </c>
      <c r="H197" s="122">
        <v>242000</v>
      </c>
      <c r="I197" s="122">
        <v>149000</v>
      </c>
      <c r="J197" s="124">
        <v>162</v>
      </c>
      <c r="K197" s="120" t="s">
        <v>227</v>
      </c>
      <c r="L197" s="125">
        <v>0.0783</v>
      </c>
      <c r="M197" s="122">
        <v>144364</v>
      </c>
      <c r="N197" s="122">
        <v>150000</v>
      </c>
      <c r="O197" s="170">
        <f t="shared" si="18"/>
        <v>19611780</v>
      </c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171"/>
    </row>
    <row r="198" spans="1:43" s="92" customFormat="1" ht="74.25" customHeight="1">
      <c r="A198" s="92" t="s">
        <v>228</v>
      </c>
      <c r="B198" s="98">
        <v>40931</v>
      </c>
      <c r="C198" s="113">
        <v>100000</v>
      </c>
      <c r="D198" s="92">
        <v>182</v>
      </c>
      <c r="E198" s="98">
        <f t="shared" si="17"/>
        <v>41114</v>
      </c>
      <c r="F198" s="92">
        <v>7</v>
      </c>
      <c r="G198" s="92">
        <v>5</v>
      </c>
      <c r="H198" s="113">
        <v>240500</v>
      </c>
      <c r="I198" s="113">
        <v>99520</v>
      </c>
      <c r="J198" s="115">
        <v>241</v>
      </c>
      <c r="K198" s="92" t="s">
        <v>229</v>
      </c>
      <c r="L198" s="116">
        <v>0.0597</v>
      </c>
      <c r="M198" s="113">
        <v>97131</v>
      </c>
      <c r="N198" s="113">
        <v>100020</v>
      </c>
      <c r="O198" s="149">
        <f t="shared" si="18"/>
        <v>19711800</v>
      </c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68"/>
    </row>
    <row r="199" spans="1:47" s="92" customFormat="1" ht="74.25" customHeight="1">
      <c r="A199" s="92" t="s">
        <v>230</v>
      </c>
      <c r="B199" s="98">
        <v>40959</v>
      </c>
      <c r="C199" s="113">
        <v>100000</v>
      </c>
      <c r="D199" s="92">
        <v>182</v>
      </c>
      <c r="E199" s="98">
        <f t="shared" si="17"/>
        <v>41142</v>
      </c>
      <c r="F199" s="92">
        <v>5</v>
      </c>
      <c r="G199" s="92">
        <v>4</v>
      </c>
      <c r="H199" s="113">
        <v>162000</v>
      </c>
      <c r="I199" s="113">
        <v>99010</v>
      </c>
      <c r="J199" s="115">
        <v>163</v>
      </c>
      <c r="K199" s="92" t="s">
        <v>231</v>
      </c>
      <c r="L199" s="116">
        <v>0.0545</v>
      </c>
      <c r="M199" s="113">
        <v>97367</v>
      </c>
      <c r="N199" s="113">
        <v>100010</v>
      </c>
      <c r="O199" s="149">
        <f t="shared" si="18"/>
        <v>19811810</v>
      </c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68"/>
    </row>
    <row r="200" spans="1:47" s="92" customFormat="1" ht="74.25" customHeight="1">
      <c r="A200" s="92" t="s">
        <v>232</v>
      </c>
      <c r="B200" s="98">
        <v>40987</v>
      </c>
      <c r="C200" s="113">
        <v>100000</v>
      </c>
      <c r="D200" s="92">
        <v>182</v>
      </c>
      <c r="E200" s="98">
        <f t="shared" si="17"/>
        <v>41170</v>
      </c>
      <c r="F200" s="92">
        <v>7</v>
      </c>
      <c r="G200" s="92">
        <v>4</v>
      </c>
      <c r="H200" s="113">
        <v>236100</v>
      </c>
      <c r="I200" s="113">
        <v>99000</v>
      </c>
      <c r="J200" s="115">
        <v>237.1</v>
      </c>
      <c r="K200" s="92" t="s">
        <v>233</v>
      </c>
      <c r="L200" s="116">
        <v>0.064</v>
      </c>
      <c r="M200" s="113">
        <v>97216</v>
      </c>
      <c r="N200" s="47">
        <v>100000</v>
      </c>
      <c r="O200" s="149">
        <f t="shared" si="18"/>
        <v>19911810</v>
      </c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68"/>
    </row>
    <row r="201" spans="1:44" s="92" customFormat="1" ht="74.25" customHeight="1">
      <c r="A201" s="92" t="s">
        <v>236</v>
      </c>
      <c r="B201" s="98">
        <v>41015</v>
      </c>
      <c r="C201" s="113">
        <v>100000</v>
      </c>
      <c r="D201" s="92">
        <v>182</v>
      </c>
      <c r="E201" s="98">
        <f t="shared" si="17"/>
        <v>41198</v>
      </c>
      <c r="F201" s="92">
        <v>5</v>
      </c>
      <c r="G201" s="92">
        <v>3</v>
      </c>
      <c r="H201" s="113">
        <v>168400</v>
      </c>
      <c r="I201" s="113">
        <v>98010</v>
      </c>
      <c r="J201" s="115">
        <v>170.4</v>
      </c>
      <c r="K201" s="92" t="s">
        <v>237</v>
      </c>
      <c r="L201" s="116">
        <v>0.0537</v>
      </c>
      <c r="M201" s="113">
        <v>97404</v>
      </c>
      <c r="N201" s="47">
        <v>100010</v>
      </c>
      <c r="O201" s="149">
        <f t="shared" si="18"/>
        <v>20011820</v>
      </c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68"/>
    </row>
    <row r="202" spans="1:44" s="185" customFormat="1" ht="74.25" customHeight="1">
      <c r="A202" s="185" t="s">
        <v>238</v>
      </c>
      <c r="B202" s="186">
        <v>41043</v>
      </c>
      <c r="C202" s="187">
        <v>100000</v>
      </c>
      <c r="D202" s="185">
        <v>182</v>
      </c>
      <c r="E202" s="186">
        <f t="shared" si="17"/>
        <v>41226</v>
      </c>
      <c r="F202" s="185">
        <v>4</v>
      </c>
      <c r="G202" s="185">
        <v>3</v>
      </c>
      <c r="H202" s="187">
        <v>200000</v>
      </c>
      <c r="I202" s="187">
        <v>99010</v>
      </c>
      <c r="J202" s="188">
        <v>201</v>
      </c>
      <c r="K202" s="185" t="s">
        <v>239</v>
      </c>
      <c r="L202" s="189">
        <v>0.05</v>
      </c>
      <c r="M202" s="187">
        <v>97576</v>
      </c>
      <c r="N202" s="190">
        <v>100010</v>
      </c>
      <c r="O202" s="191">
        <f aca="true" t="shared" si="19" ref="O202:O207">N202+O201</f>
        <v>20111830</v>
      </c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3"/>
    </row>
    <row r="203" spans="1:44" s="92" customFormat="1" ht="74.25" customHeight="1">
      <c r="A203" s="92" t="s">
        <v>240</v>
      </c>
      <c r="B203" s="98">
        <v>41071</v>
      </c>
      <c r="C203" s="113">
        <v>100000</v>
      </c>
      <c r="D203" s="92">
        <v>182</v>
      </c>
      <c r="E203" s="98">
        <f t="shared" si="17"/>
        <v>41254</v>
      </c>
      <c r="F203" s="92">
        <v>4</v>
      </c>
      <c r="G203" s="92">
        <v>2</v>
      </c>
      <c r="H203" s="113">
        <v>155500</v>
      </c>
      <c r="I203" s="113">
        <v>98500</v>
      </c>
      <c r="J203" s="115">
        <v>157</v>
      </c>
      <c r="K203" s="92" t="s">
        <v>241</v>
      </c>
      <c r="L203" s="116">
        <v>0.047</v>
      </c>
      <c r="M203" s="113">
        <v>97945</v>
      </c>
      <c r="N203" s="47">
        <v>100000</v>
      </c>
      <c r="O203" s="149">
        <f t="shared" si="19"/>
        <v>20211830</v>
      </c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68"/>
    </row>
    <row r="204" spans="1:44" s="92" customFormat="1" ht="74.25" customHeight="1">
      <c r="A204" s="92" t="s">
        <v>242</v>
      </c>
      <c r="B204" s="98">
        <v>41106</v>
      </c>
      <c r="C204" s="113">
        <v>100000</v>
      </c>
      <c r="D204" s="92">
        <v>182</v>
      </c>
      <c r="E204" s="98">
        <f t="shared" si="17"/>
        <v>41289</v>
      </c>
      <c r="F204" s="92">
        <v>4</v>
      </c>
      <c r="G204" s="92">
        <v>3</v>
      </c>
      <c r="H204" s="113">
        <v>129500</v>
      </c>
      <c r="I204" s="113">
        <v>98500</v>
      </c>
      <c r="J204" s="115">
        <v>131</v>
      </c>
      <c r="K204" s="92" t="s">
        <v>243</v>
      </c>
      <c r="L204" s="116">
        <v>0.047</v>
      </c>
      <c r="M204" s="113">
        <v>97993</v>
      </c>
      <c r="N204" s="47">
        <v>100000</v>
      </c>
      <c r="O204" s="149">
        <f t="shared" si="19"/>
        <v>20311830</v>
      </c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68"/>
    </row>
    <row r="205" spans="1:47" s="92" customFormat="1" ht="74.25" customHeight="1">
      <c r="A205" s="92" t="s">
        <v>244</v>
      </c>
      <c r="B205" s="98">
        <v>41134</v>
      </c>
      <c r="C205" s="113">
        <v>100000</v>
      </c>
      <c r="D205" s="92">
        <v>182</v>
      </c>
      <c r="E205" s="98">
        <f t="shared" si="17"/>
        <v>41317</v>
      </c>
      <c r="F205" s="92">
        <v>3</v>
      </c>
      <c r="G205" s="92">
        <v>3</v>
      </c>
      <c r="H205" s="113">
        <v>120000</v>
      </c>
      <c r="I205" s="113">
        <v>98500</v>
      </c>
      <c r="J205" s="115">
        <v>121.5</v>
      </c>
      <c r="K205" s="92" t="s">
        <v>245</v>
      </c>
      <c r="L205" s="116">
        <v>0.05</v>
      </c>
      <c r="M205" s="113">
        <v>97878</v>
      </c>
      <c r="N205" s="47">
        <v>100000</v>
      </c>
      <c r="O205" s="149">
        <f t="shared" si="19"/>
        <v>20411830</v>
      </c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68"/>
    </row>
    <row r="206" spans="1:47" s="76" customFormat="1" ht="74.25" customHeight="1">
      <c r="A206" s="76" t="s">
        <v>246</v>
      </c>
      <c r="B206" s="77"/>
      <c r="C206" s="47"/>
      <c r="E206" s="366" t="s">
        <v>247</v>
      </c>
      <c r="F206" s="367"/>
      <c r="G206" s="367"/>
      <c r="H206" s="367"/>
      <c r="I206" s="368"/>
      <c r="J206" s="78"/>
      <c r="K206" s="369" t="s">
        <v>179</v>
      </c>
      <c r="L206" s="370"/>
      <c r="M206" s="47"/>
      <c r="N206" s="47"/>
      <c r="O206" s="149">
        <f t="shared" si="19"/>
        <v>20411830</v>
      </c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67"/>
    </row>
    <row r="207" spans="1:47" s="92" customFormat="1" ht="74.25" customHeight="1">
      <c r="A207" s="92" t="s">
        <v>250</v>
      </c>
      <c r="B207" s="98">
        <v>41197</v>
      </c>
      <c r="C207" s="113">
        <v>100000</v>
      </c>
      <c r="D207" s="92">
        <v>182</v>
      </c>
      <c r="E207" s="98">
        <f t="shared" si="17"/>
        <v>41380</v>
      </c>
      <c r="F207" s="92">
        <v>3</v>
      </c>
      <c r="G207" s="92">
        <v>3</v>
      </c>
      <c r="H207" s="113">
        <v>66000</v>
      </c>
      <c r="I207" s="113">
        <v>66000</v>
      </c>
      <c r="J207" s="115">
        <v>67</v>
      </c>
      <c r="K207" s="92" t="s">
        <v>248</v>
      </c>
      <c r="L207" s="116">
        <v>0.0436</v>
      </c>
      <c r="M207" s="113">
        <v>65576</v>
      </c>
      <c r="N207" s="113">
        <v>67000</v>
      </c>
      <c r="O207" s="156">
        <f t="shared" si="19"/>
        <v>20478830</v>
      </c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68"/>
    </row>
    <row r="208" spans="1:48" s="119" customFormat="1" ht="74.25" customHeight="1">
      <c r="A208" s="92" t="s">
        <v>251</v>
      </c>
      <c r="B208" s="98">
        <v>41225</v>
      </c>
      <c r="C208" s="113">
        <v>100000</v>
      </c>
      <c r="D208" s="92">
        <v>182</v>
      </c>
      <c r="E208" s="98">
        <f aca="true" t="shared" si="20" ref="E208:E220">B208+183</f>
        <v>41408</v>
      </c>
      <c r="F208" s="92">
        <v>5</v>
      </c>
      <c r="G208" s="92">
        <v>5</v>
      </c>
      <c r="H208" s="113">
        <v>117500</v>
      </c>
      <c r="I208" s="113">
        <v>98500</v>
      </c>
      <c r="J208" s="115">
        <v>119</v>
      </c>
      <c r="K208" s="92" t="s">
        <v>249</v>
      </c>
      <c r="L208" s="116">
        <v>0.0537</v>
      </c>
      <c r="M208" s="113">
        <v>97399</v>
      </c>
      <c r="N208" s="113">
        <v>100000</v>
      </c>
      <c r="O208" s="149">
        <f aca="true" t="shared" si="21" ref="O208:O217">N208+O207</f>
        <v>20578830</v>
      </c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18"/>
    </row>
    <row r="209" spans="1:48" s="119" customFormat="1" ht="74.25" customHeight="1">
      <c r="A209" s="92" t="s">
        <v>252</v>
      </c>
      <c r="B209" s="98">
        <v>41253</v>
      </c>
      <c r="C209" s="113">
        <v>100000</v>
      </c>
      <c r="D209" s="92">
        <v>182</v>
      </c>
      <c r="E209" s="98">
        <f t="shared" si="20"/>
        <v>41436</v>
      </c>
      <c r="F209" s="92">
        <v>4</v>
      </c>
      <c r="G209" s="92">
        <v>4</v>
      </c>
      <c r="H209" s="113">
        <v>127000</v>
      </c>
      <c r="I209" s="113">
        <v>99000</v>
      </c>
      <c r="J209" s="115">
        <v>128</v>
      </c>
      <c r="K209" s="92" t="s">
        <v>253</v>
      </c>
      <c r="L209" s="116">
        <v>0.0533</v>
      </c>
      <c r="M209" s="113">
        <v>97416</v>
      </c>
      <c r="N209" s="113">
        <v>100000</v>
      </c>
      <c r="O209" s="156">
        <f t="shared" si="21"/>
        <v>20678830</v>
      </c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18"/>
    </row>
    <row r="210" spans="1:100" s="112" customFormat="1" ht="74.25" customHeight="1">
      <c r="A210" s="76" t="s">
        <v>254</v>
      </c>
      <c r="B210" s="77">
        <v>41295</v>
      </c>
      <c r="C210" s="47">
        <v>100000</v>
      </c>
      <c r="D210" s="76">
        <v>182</v>
      </c>
      <c r="E210" s="77">
        <f t="shared" si="20"/>
        <v>41478</v>
      </c>
      <c r="F210" s="76">
        <v>4</v>
      </c>
      <c r="G210" s="76">
        <v>3</v>
      </c>
      <c r="H210" s="47">
        <v>122000</v>
      </c>
      <c r="I210" s="47">
        <v>78500</v>
      </c>
      <c r="J210" s="78">
        <v>154.38</v>
      </c>
      <c r="K210" s="76" t="s">
        <v>255</v>
      </c>
      <c r="L210" s="79">
        <v>0.053</v>
      </c>
      <c r="M210" s="47">
        <v>77940</v>
      </c>
      <c r="N210" s="47">
        <v>80000</v>
      </c>
      <c r="O210" s="149">
        <f t="shared" si="21"/>
        <v>20758830</v>
      </c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18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</row>
    <row r="211" spans="1:101" s="112" customFormat="1" ht="74.25" customHeight="1">
      <c r="A211" s="76" t="s">
        <v>257</v>
      </c>
      <c r="B211" s="77">
        <v>41323</v>
      </c>
      <c r="C211" s="47">
        <v>80000</v>
      </c>
      <c r="D211" s="76">
        <v>182</v>
      </c>
      <c r="E211" s="77">
        <f t="shared" si="20"/>
        <v>41506</v>
      </c>
      <c r="F211" s="76">
        <v>6</v>
      </c>
      <c r="G211" s="76">
        <v>4</v>
      </c>
      <c r="H211" s="47">
        <v>156510</v>
      </c>
      <c r="I211" s="47">
        <v>79000</v>
      </c>
      <c r="J211" s="78">
        <v>196.89</v>
      </c>
      <c r="K211" s="76" t="s">
        <v>256</v>
      </c>
      <c r="L211" s="79">
        <v>0.0526</v>
      </c>
      <c r="M211" s="47">
        <v>77955</v>
      </c>
      <c r="N211" s="47">
        <v>80000</v>
      </c>
      <c r="O211" s="183">
        <f t="shared" si="21"/>
        <v>20838830</v>
      </c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11"/>
    </row>
    <row r="212" spans="1:101" s="112" customFormat="1" ht="74.25" customHeight="1">
      <c r="A212" s="76" t="s">
        <v>258</v>
      </c>
      <c r="B212" s="77">
        <v>41351</v>
      </c>
      <c r="C212" s="47">
        <v>80000</v>
      </c>
      <c r="D212" s="76">
        <v>182</v>
      </c>
      <c r="E212" s="77">
        <f t="shared" si="20"/>
        <v>41534</v>
      </c>
      <c r="F212" s="76">
        <v>7</v>
      </c>
      <c r="G212" s="76">
        <v>4</v>
      </c>
      <c r="H212" s="47">
        <v>193500</v>
      </c>
      <c r="I212" s="47">
        <v>78010</v>
      </c>
      <c r="J212" s="78">
        <v>244.38</v>
      </c>
      <c r="K212" s="76" t="s">
        <v>259</v>
      </c>
      <c r="L212" s="79">
        <v>0.0462</v>
      </c>
      <c r="M212" s="47">
        <v>78208</v>
      </c>
      <c r="N212" s="83">
        <v>80010</v>
      </c>
      <c r="O212" s="183">
        <f t="shared" si="21"/>
        <v>20918840</v>
      </c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11"/>
    </row>
    <row r="213" spans="1:101" s="119" customFormat="1" ht="74.25" customHeight="1">
      <c r="A213" s="120" t="s">
        <v>260</v>
      </c>
      <c r="B213" s="98">
        <v>41386</v>
      </c>
      <c r="C213" s="122">
        <v>50000</v>
      </c>
      <c r="D213" s="120">
        <v>182</v>
      </c>
      <c r="E213" s="98">
        <f t="shared" si="20"/>
        <v>41569</v>
      </c>
      <c r="F213" s="92">
        <v>4</v>
      </c>
      <c r="G213" s="92">
        <v>3</v>
      </c>
      <c r="H213" s="122">
        <v>59000</v>
      </c>
      <c r="I213" s="122">
        <v>49000</v>
      </c>
      <c r="J213" s="115">
        <v>120</v>
      </c>
      <c r="K213" s="92" t="s">
        <v>140</v>
      </c>
      <c r="L213" s="125">
        <v>0.0441</v>
      </c>
      <c r="M213" s="122">
        <v>48924</v>
      </c>
      <c r="N213" s="126">
        <v>50000</v>
      </c>
      <c r="O213" s="183">
        <f t="shared" si="21"/>
        <v>20968840</v>
      </c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18"/>
    </row>
    <row r="214" spans="1:101" s="112" customFormat="1" ht="74.25" customHeight="1">
      <c r="A214" s="66" t="s">
        <v>261</v>
      </c>
      <c r="B214" s="77">
        <v>41414</v>
      </c>
      <c r="C214" s="68">
        <v>50000</v>
      </c>
      <c r="D214" s="66">
        <v>182</v>
      </c>
      <c r="E214" s="77">
        <f t="shared" si="20"/>
        <v>41597</v>
      </c>
      <c r="F214" s="76">
        <v>3</v>
      </c>
      <c r="G214" s="76">
        <v>3</v>
      </c>
      <c r="H214" s="68">
        <v>49820</v>
      </c>
      <c r="I214" s="68">
        <v>49000</v>
      </c>
      <c r="J214" s="78">
        <v>101.64</v>
      </c>
      <c r="K214" s="76" t="s">
        <v>140</v>
      </c>
      <c r="L214" s="70">
        <v>0.0445</v>
      </c>
      <c r="M214" s="68">
        <v>48914</v>
      </c>
      <c r="N214" s="134">
        <v>50000</v>
      </c>
      <c r="O214" s="183">
        <f t="shared" si="21"/>
        <v>21018840</v>
      </c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11"/>
    </row>
    <row r="215" spans="1:101" s="112" customFormat="1" ht="74.25" customHeight="1">
      <c r="A215" s="66" t="s">
        <v>262</v>
      </c>
      <c r="B215" s="77">
        <v>41442</v>
      </c>
      <c r="C215" s="68">
        <v>50000</v>
      </c>
      <c r="D215" s="66">
        <v>182</v>
      </c>
      <c r="E215" s="77">
        <f t="shared" si="20"/>
        <v>41625</v>
      </c>
      <c r="F215" s="76">
        <v>5</v>
      </c>
      <c r="G215" s="76">
        <v>4</v>
      </c>
      <c r="H215" s="68">
        <v>99580</v>
      </c>
      <c r="I215" s="68">
        <v>48500</v>
      </c>
      <c r="J215" s="78">
        <v>202.16</v>
      </c>
      <c r="K215" s="76" t="s">
        <v>263</v>
      </c>
      <c r="L215" s="70">
        <v>0.0449</v>
      </c>
      <c r="M215" s="68">
        <v>48906</v>
      </c>
      <c r="N215" s="134">
        <v>50000</v>
      </c>
      <c r="O215" s="183">
        <f t="shared" si="21"/>
        <v>21068840</v>
      </c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11"/>
    </row>
    <row r="216" spans="1:101" s="119" customFormat="1" ht="74.25" customHeight="1">
      <c r="A216" s="120" t="s">
        <v>264</v>
      </c>
      <c r="B216" s="98">
        <v>41470</v>
      </c>
      <c r="C216" s="122">
        <v>50000</v>
      </c>
      <c r="D216" s="120">
        <v>182</v>
      </c>
      <c r="E216" s="98">
        <f t="shared" si="20"/>
        <v>41653</v>
      </c>
      <c r="F216" s="92">
        <v>4</v>
      </c>
      <c r="G216" s="92">
        <v>4</v>
      </c>
      <c r="H216" s="122">
        <v>65590</v>
      </c>
      <c r="I216" s="122">
        <v>48520</v>
      </c>
      <c r="J216" s="115">
        <v>131.18</v>
      </c>
      <c r="K216" s="92" t="s">
        <v>265</v>
      </c>
      <c r="L216" s="125">
        <v>0.0507</v>
      </c>
      <c r="M216" s="122">
        <v>48769</v>
      </c>
      <c r="N216" s="126">
        <v>50000</v>
      </c>
      <c r="O216" s="184">
        <f t="shared" si="21"/>
        <v>21118840</v>
      </c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18"/>
    </row>
    <row r="217" spans="1:101" s="119" customFormat="1" ht="74.25" customHeight="1">
      <c r="A217" s="120" t="s">
        <v>266</v>
      </c>
      <c r="B217" s="98">
        <v>41505</v>
      </c>
      <c r="C217" s="122">
        <v>50000</v>
      </c>
      <c r="D217" s="120">
        <v>182</v>
      </c>
      <c r="E217" s="98">
        <f t="shared" si="20"/>
        <v>41688</v>
      </c>
      <c r="F217" s="92">
        <v>4</v>
      </c>
      <c r="G217" s="92">
        <v>3</v>
      </c>
      <c r="H217" s="122">
        <v>80000</v>
      </c>
      <c r="I217" s="122">
        <v>48500</v>
      </c>
      <c r="J217" s="115">
        <v>163</v>
      </c>
      <c r="K217" s="92" t="s">
        <v>267</v>
      </c>
      <c r="L217" s="125">
        <v>0.049</v>
      </c>
      <c r="M217" s="122">
        <v>488336</v>
      </c>
      <c r="N217" s="122">
        <v>50000</v>
      </c>
      <c r="O217" s="184">
        <f t="shared" si="21"/>
        <v>21168840</v>
      </c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18"/>
    </row>
    <row r="218" spans="1:163" s="112" customFormat="1" ht="74.25" customHeight="1">
      <c r="A218" s="66" t="s">
        <v>268</v>
      </c>
      <c r="B218" s="77">
        <v>41540</v>
      </c>
      <c r="C218" s="68">
        <v>50000</v>
      </c>
      <c r="D218" s="66">
        <v>182</v>
      </c>
      <c r="E218" s="77">
        <f t="shared" si="20"/>
        <v>41723</v>
      </c>
      <c r="F218" s="76">
        <v>5</v>
      </c>
      <c r="G218" s="76">
        <v>4</v>
      </c>
      <c r="H218" s="68">
        <v>88000</v>
      </c>
      <c r="I218" s="68">
        <v>48020</v>
      </c>
      <c r="J218" s="78">
        <v>180</v>
      </c>
      <c r="K218" s="76" t="s">
        <v>269</v>
      </c>
      <c r="L218" s="70">
        <v>0.0439</v>
      </c>
      <c r="M218" s="68">
        <v>48949</v>
      </c>
      <c r="N218" s="68">
        <v>50020</v>
      </c>
      <c r="O218" s="183">
        <f>N218+O217</f>
        <v>21218860</v>
      </c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18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  <c r="DU218" s="119"/>
      <c r="DV218" s="119"/>
      <c r="DW218" s="119"/>
      <c r="DX218" s="119"/>
      <c r="DY218" s="119"/>
      <c r="DZ218" s="119"/>
      <c r="EA218" s="119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</row>
    <row r="219" spans="1:163" s="119" customFormat="1" ht="74.25" customHeight="1">
      <c r="A219" s="120" t="s">
        <v>270</v>
      </c>
      <c r="B219" s="98">
        <v>41568</v>
      </c>
      <c r="C219" s="122">
        <v>50000</v>
      </c>
      <c r="D219" s="120">
        <v>182</v>
      </c>
      <c r="E219" s="98">
        <f t="shared" si="20"/>
        <v>41751</v>
      </c>
      <c r="F219" s="92">
        <v>7</v>
      </c>
      <c r="G219" s="92">
        <v>4</v>
      </c>
      <c r="H219" s="122">
        <v>146000</v>
      </c>
      <c r="I219" s="122">
        <v>48010</v>
      </c>
      <c r="J219" s="115">
        <v>296</v>
      </c>
      <c r="K219" s="92" t="s">
        <v>271</v>
      </c>
      <c r="L219" s="125">
        <v>0.0429</v>
      </c>
      <c r="M219" s="122">
        <v>48963</v>
      </c>
      <c r="N219" s="122">
        <v>50010</v>
      </c>
      <c r="O219" s="184">
        <f>N219+O218</f>
        <v>21268870</v>
      </c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</row>
    <row r="220" spans="1:163" s="112" customFormat="1" ht="73.5" customHeight="1">
      <c r="A220" s="66" t="s">
        <v>272</v>
      </c>
      <c r="B220" s="77">
        <v>41750</v>
      </c>
      <c r="C220" s="68">
        <v>500000</v>
      </c>
      <c r="D220" s="66">
        <v>182</v>
      </c>
      <c r="E220" s="77">
        <f t="shared" si="20"/>
        <v>41933</v>
      </c>
      <c r="F220" s="76">
        <v>3</v>
      </c>
      <c r="G220" s="76">
        <v>3</v>
      </c>
      <c r="H220" s="68">
        <v>342350</v>
      </c>
      <c r="I220" s="68">
        <v>342350</v>
      </c>
      <c r="J220" s="78">
        <v>68.77</v>
      </c>
      <c r="K220" s="76" t="s">
        <v>273</v>
      </c>
      <c r="L220" s="70">
        <v>0.051</v>
      </c>
      <c r="M220" s="68">
        <v>335336</v>
      </c>
      <c r="N220" s="68">
        <v>343850</v>
      </c>
      <c r="O220" s="183">
        <f>N220+O219</f>
        <v>21612720</v>
      </c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</row>
    <row r="221" spans="1:163" s="206" customFormat="1" ht="81.75" customHeight="1">
      <c r="A221" s="196" t="s">
        <v>274</v>
      </c>
      <c r="B221" s="197">
        <v>41771</v>
      </c>
      <c r="C221" s="198">
        <v>500000</v>
      </c>
      <c r="D221" s="196">
        <v>364</v>
      </c>
      <c r="E221" s="197">
        <f>B221+365</f>
        <v>42136</v>
      </c>
      <c r="F221" s="196">
        <v>5</v>
      </c>
      <c r="G221" s="196">
        <v>5</v>
      </c>
      <c r="H221" s="191">
        <v>475000</v>
      </c>
      <c r="I221" s="191">
        <v>475000</v>
      </c>
      <c r="J221" s="199">
        <v>95.1</v>
      </c>
      <c r="K221" s="200" t="s">
        <v>275</v>
      </c>
      <c r="L221" s="201">
        <v>0.0593</v>
      </c>
      <c r="M221" s="191">
        <v>449007</v>
      </c>
      <c r="N221" s="191">
        <v>475500</v>
      </c>
      <c r="O221" s="202">
        <f aca="true" t="shared" si="22" ref="O221:O226">O220+N221</f>
        <v>22088220</v>
      </c>
      <c r="P221" s="203"/>
      <c r="Q221" s="204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05"/>
      <c r="BO221" s="205"/>
      <c r="BP221" s="205"/>
      <c r="BQ221" s="205"/>
      <c r="BR221" s="205"/>
      <c r="BS221" s="205"/>
      <c r="BT221" s="205"/>
      <c r="BU221" s="205"/>
      <c r="BV221" s="205"/>
      <c r="BW221" s="205"/>
      <c r="BX221" s="205"/>
      <c r="BY221" s="205"/>
      <c r="BZ221" s="205"/>
      <c r="CA221" s="205"/>
      <c r="CB221" s="205"/>
      <c r="CC221" s="205"/>
      <c r="CD221" s="205"/>
      <c r="CE221" s="205"/>
      <c r="CF221" s="205"/>
      <c r="CG221" s="205"/>
      <c r="CH221" s="205"/>
      <c r="CI221" s="205"/>
      <c r="CJ221" s="205"/>
      <c r="CK221" s="205"/>
      <c r="CL221" s="205"/>
      <c r="CM221" s="205"/>
      <c r="CN221" s="205"/>
      <c r="CO221" s="205"/>
      <c r="CP221" s="205"/>
      <c r="CQ221" s="205"/>
      <c r="CR221" s="205"/>
      <c r="CS221" s="205"/>
      <c r="CT221" s="205"/>
      <c r="CU221" s="205"/>
      <c r="CV221" s="205"/>
      <c r="CW221" s="205"/>
      <c r="CX221" s="205"/>
      <c r="CY221" s="205"/>
      <c r="CZ221" s="205"/>
      <c r="DA221" s="205"/>
      <c r="DB221" s="205"/>
      <c r="DC221" s="205"/>
      <c r="DD221" s="205"/>
      <c r="DE221" s="205"/>
      <c r="DF221" s="205"/>
      <c r="DG221" s="205"/>
      <c r="DH221" s="205"/>
      <c r="DI221" s="205"/>
      <c r="DJ221" s="205"/>
      <c r="DK221" s="205"/>
      <c r="DL221" s="205"/>
      <c r="DM221" s="205"/>
      <c r="DN221" s="205"/>
      <c r="DO221" s="205"/>
      <c r="DP221" s="205"/>
      <c r="DQ221" s="205"/>
      <c r="DR221" s="205"/>
      <c r="DS221" s="205"/>
      <c r="DT221" s="205"/>
      <c r="DU221" s="205"/>
      <c r="DV221" s="205"/>
      <c r="DW221" s="205"/>
      <c r="DX221" s="205"/>
      <c r="DY221" s="205"/>
      <c r="DZ221" s="205"/>
      <c r="EA221" s="205"/>
      <c r="EB221" s="205"/>
      <c r="EC221" s="205"/>
      <c r="ED221" s="205"/>
      <c r="EE221" s="205"/>
      <c r="EF221" s="205"/>
      <c r="EG221" s="205"/>
      <c r="EH221" s="205"/>
      <c r="EI221" s="205"/>
      <c r="EJ221" s="205"/>
      <c r="EK221" s="205"/>
      <c r="EL221" s="205"/>
      <c r="EM221" s="205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5"/>
      <c r="FA221" s="205"/>
      <c r="FB221" s="205"/>
      <c r="FC221" s="205"/>
      <c r="FD221" s="205"/>
      <c r="FE221" s="205"/>
      <c r="FF221" s="205"/>
      <c r="FG221" s="205"/>
    </row>
    <row r="222" spans="1:163" s="215" customFormat="1" ht="74.25" customHeight="1">
      <c r="A222" s="207" t="s">
        <v>276</v>
      </c>
      <c r="B222" s="208">
        <v>41785</v>
      </c>
      <c r="C222" s="209">
        <v>500000</v>
      </c>
      <c r="D222" s="207">
        <v>182</v>
      </c>
      <c r="E222" s="210">
        <f>B222+183</f>
        <v>41968</v>
      </c>
      <c r="F222" s="207">
        <v>8</v>
      </c>
      <c r="G222" s="207">
        <v>5</v>
      </c>
      <c r="H222" s="209">
        <v>688000</v>
      </c>
      <c r="I222" s="209">
        <v>499000</v>
      </c>
      <c r="J222" s="211">
        <v>137.8</v>
      </c>
      <c r="K222" s="207" t="s">
        <v>277</v>
      </c>
      <c r="L222" s="212">
        <v>0.0573</v>
      </c>
      <c r="M222" s="209">
        <v>486115</v>
      </c>
      <c r="N222" s="209">
        <v>500000</v>
      </c>
      <c r="O222" s="213">
        <f t="shared" si="22"/>
        <v>22588220</v>
      </c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4"/>
      <c r="BX222" s="214"/>
      <c r="BY222" s="214"/>
      <c r="BZ222" s="214"/>
      <c r="CA222" s="214"/>
      <c r="CB222" s="214"/>
      <c r="CC222" s="214"/>
      <c r="CD222" s="214"/>
      <c r="CE222" s="214"/>
      <c r="CF222" s="214"/>
      <c r="CG222" s="214"/>
      <c r="CH222" s="214"/>
      <c r="CI222" s="214"/>
      <c r="CJ222" s="214"/>
      <c r="CK222" s="214"/>
      <c r="CL222" s="214"/>
      <c r="CM222" s="214"/>
      <c r="CN222" s="214"/>
      <c r="CO222" s="214"/>
      <c r="CP222" s="214"/>
      <c r="CQ222" s="214"/>
      <c r="CR222" s="214"/>
      <c r="CS222" s="214"/>
      <c r="CT222" s="214"/>
      <c r="CU222" s="214"/>
      <c r="CV222" s="214"/>
      <c r="CW222" s="214"/>
      <c r="CX222" s="214"/>
      <c r="CY222" s="214"/>
      <c r="CZ222" s="214"/>
      <c r="DA222" s="214"/>
      <c r="DB222" s="214"/>
      <c r="DC222" s="214"/>
      <c r="DD222" s="214"/>
      <c r="DE222" s="214"/>
      <c r="DF222" s="214"/>
      <c r="DG222" s="214"/>
      <c r="DH222" s="214"/>
      <c r="DI222" s="214"/>
      <c r="DJ222" s="214"/>
      <c r="DK222" s="214"/>
      <c r="DL222" s="214"/>
      <c r="DM222" s="214"/>
      <c r="DN222" s="214"/>
      <c r="DO222" s="214"/>
      <c r="DP222" s="214"/>
      <c r="DQ222" s="214"/>
      <c r="DR222" s="214"/>
      <c r="DS222" s="214"/>
      <c r="DT222" s="214"/>
      <c r="DU222" s="214"/>
      <c r="DV222" s="214"/>
      <c r="DW222" s="214"/>
      <c r="DX222" s="214"/>
      <c r="DY222" s="214"/>
      <c r="DZ222" s="214"/>
      <c r="EA222" s="214"/>
      <c r="EB222" s="214"/>
      <c r="EC222" s="214"/>
      <c r="ED222" s="214"/>
      <c r="EE222" s="214"/>
      <c r="EF222" s="214"/>
      <c r="EG222" s="214"/>
      <c r="EH222" s="214"/>
      <c r="EI222" s="214"/>
      <c r="EJ222" s="214"/>
      <c r="EK222" s="214"/>
      <c r="EL222" s="214"/>
      <c r="EM222" s="214"/>
      <c r="EN222" s="214"/>
      <c r="EO222" s="214"/>
      <c r="EP222" s="214"/>
      <c r="EQ222" s="214"/>
      <c r="ER222" s="214"/>
      <c r="ES222" s="214"/>
      <c r="ET222" s="214"/>
      <c r="EU222" s="214"/>
      <c r="EV222" s="214"/>
      <c r="EW222" s="214"/>
      <c r="EX222" s="214"/>
      <c r="EY222" s="214"/>
      <c r="EZ222" s="214"/>
      <c r="FA222" s="214"/>
      <c r="FB222" s="214"/>
      <c r="FC222" s="214"/>
      <c r="FD222" s="214"/>
      <c r="FE222" s="214"/>
      <c r="FF222" s="214"/>
      <c r="FG222" s="214"/>
    </row>
    <row r="223" spans="1:85" s="215" customFormat="1" ht="74.25" customHeight="1">
      <c r="A223" s="207" t="s">
        <v>278</v>
      </c>
      <c r="B223" s="208">
        <v>41799</v>
      </c>
      <c r="C223" s="209">
        <v>500000</v>
      </c>
      <c r="D223" s="207">
        <v>364</v>
      </c>
      <c r="E223" s="208">
        <f>B223+365</f>
        <v>42164</v>
      </c>
      <c r="F223" s="207">
        <v>6</v>
      </c>
      <c r="G223" s="207">
        <v>5</v>
      </c>
      <c r="H223" s="209">
        <v>631000</v>
      </c>
      <c r="I223" s="209">
        <v>499500</v>
      </c>
      <c r="J223" s="211">
        <v>126.3</v>
      </c>
      <c r="K223" s="207" t="s">
        <v>279</v>
      </c>
      <c r="L223" s="212">
        <v>0.06</v>
      </c>
      <c r="M223" s="209">
        <v>471765</v>
      </c>
      <c r="N223" s="209">
        <v>500000</v>
      </c>
      <c r="O223" s="213">
        <f t="shared" si="22"/>
        <v>23088220</v>
      </c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214"/>
      <c r="BY223" s="214"/>
      <c r="BZ223" s="214"/>
      <c r="CA223" s="214"/>
      <c r="CB223" s="214"/>
      <c r="CC223" s="214"/>
      <c r="CD223" s="214"/>
      <c r="CE223" s="214"/>
      <c r="CF223" s="214"/>
      <c r="CG223" s="322"/>
    </row>
    <row r="224" spans="1:163" s="215" customFormat="1" ht="74.25" customHeight="1">
      <c r="A224" s="207" t="s">
        <v>280</v>
      </c>
      <c r="B224" s="208">
        <v>41827</v>
      </c>
      <c r="C224" s="209">
        <v>500000</v>
      </c>
      <c r="D224" s="207">
        <v>182</v>
      </c>
      <c r="E224" s="210">
        <f>B224+183</f>
        <v>42010</v>
      </c>
      <c r="F224" s="207">
        <v>3</v>
      </c>
      <c r="G224" s="207">
        <v>3</v>
      </c>
      <c r="H224" s="209">
        <v>447000</v>
      </c>
      <c r="I224" s="209">
        <v>447000</v>
      </c>
      <c r="J224" s="211">
        <v>89.4</v>
      </c>
      <c r="K224" s="207" t="s">
        <v>281</v>
      </c>
      <c r="L224" s="212">
        <v>0.065</v>
      </c>
      <c r="M224" s="209">
        <v>432975</v>
      </c>
      <c r="N224" s="209">
        <v>447000</v>
      </c>
      <c r="O224" s="213">
        <f t="shared" si="22"/>
        <v>23535220</v>
      </c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/>
      <c r="AF224" s="214"/>
      <c r="AG224" s="214"/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214"/>
      <c r="BY224" s="214"/>
      <c r="BZ224" s="214"/>
      <c r="CA224" s="214"/>
      <c r="CB224" s="214"/>
      <c r="CC224" s="214"/>
      <c r="CD224" s="214"/>
      <c r="CE224" s="214"/>
      <c r="CF224" s="214"/>
      <c r="CG224" s="214"/>
      <c r="CH224" s="214"/>
      <c r="CI224" s="214"/>
      <c r="CJ224" s="214"/>
      <c r="CK224" s="214"/>
      <c r="CL224" s="214"/>
      <c r="CM224" s="214"/>
      <c r="CN224" s="214"/>
      <c r="CO224" s="214"/>
      <c r="CP224" s="214"/>
      <c r="CQ224" s="214"/>
      <c r="CR224" s="214"/>
      <c r="CS224" s="214"/>
      <c r="CT224" s="214"/>
      <c r="CU224" s="214"/>
      <c r="CV224" s="214"/>
      <c r="CW224" s="214"/>
      <c r="CX224" s="214"/>
      <c r="CY224" s="214"/>
      <c r="CZ224" s="214"/>
      <c r="DA224" s="214"/>
      <c r="DB224" s="214"/>
      <c r="DC224" s="214"/>
      <c r="DD224" s="214"/>
      <c r="DE224" s="214"/>
      <c r="DF224" s="214"/>
      <c r="DG224" s="214"/>
      <c r="DH224" s="214"/>
      <c r="DI224" s="214"/>
      <c r="DJ224" s="214"/>
      <c r="DK224" s="214"/>
      <c r="DL224" s="214"/>
      <c r="DM224" s="214"/>
      <c r="DN224" s="214"/>
      <c r="DO224" s="214"/>
      <c r="DP224" s="214"/>
      <c r="DQ224" s="214"/>
      <c r="DR224" s="214"/>
      <c r="DS224" s="214"/>
      <c r="DT224" s="214"/>
      <c r="DU224" s="214"/>
      <c r="DV224" s="214"/>
      <c r="DW224" s="214"/>
      <c r="DX224" s="214"/>
      <c r="DY224" s="214"/>
      <c r="DZ224" s="214"/>
      <c r="EA224" s="214"/>
      <c r="EB224" s="214"/>
      <c r="EC224" s="214"/>
      <c r="ED224" s="214"/>
      <c r="EE224" s="214"/>
      <c r="EF224" s="214"/>
      <c r="EG224" s="214"/>
      <c r="EH224" s="214"/>
      <c r="EI224" s="214"/>
      <c r="EJ224" s="214"/>
      <c r="EK224" s="214"/>
      <c r="EL224" s="214"/>
      <c r="EM224" s="214"/>
      <c r="EN224" s="214"/>
      <c r="EO224" s="214"/>
      <c r="EP224" s="214"/>
      <c r="EQ224" s="214"/>
      <c r="ER224" s="214"/>
      <c r="ES224" s="214"/>
      <c r="ET224" s="214"/>
      <c r="EU224" s="214"/>
      <c r="EV224" s="214"/>
      <c r="EW224" s="214"/>
      <c r="EX224" s="214"/>
      <c r="EY224" s="214"/>
      <c r="EZ224" s="214"/>
      <c r="FA224" s="214"/>
      <c r="FB224" s="214"/>
      <c r="FC224" s="214"/>
      <c r="FD224" s="214"/>
      <c r="FE224" s="214"/>
      <c r="FF224" s="214"/>
      <c r="FG224" s="214"/>
    </row>
    <row r="225" spans="1:92" s="215" customFormat="1" ht="74.25" customHeight="1">
      <c r="A225" s="207" t="s">
        <v>282</v>
      </c>
      <c r="B225" s="208">
        <v>41855</v>
      </c>
      <c r="C225" s="209">
        <v>500000</v>
      </c>
      <c r="D225" s="207">
        <v>182</v>
      </c>
      <c r="E225" s="210">
        <f>B225+183</f>
        <v>42038</v>
      </c>
      <c r="F225" s="207">
        <v>3</v>
      </c>
      <c r="G225" s="207">
        <v>3</v>
      </c>
      <c r="H225" s="209">
        <v>305000</v>
      </c>
      <c r="I225" s="209">
        <v>305000</v>
      </c>
      <c r="J225" s="211">
        <v>61</v>
      </c>
      <c r="K225" s="207" t="s">
        <v>277</v>
      </c>
      <c r="L225" s="212">
        <v>0.0638</v>
      </c>
      <c r="M225" s="209">
        <v>295607</v>
      </c>
      <c r="N225" s="209">
        <v>305000</v>
      </c>
      <c r="O225" s="213">
        <f t="shared" si="22"/>
        <v>23840220</v>
      </c>
      <c r="P225" s="216"/>
      <c r="Q225" s="216"/>
      <c r="R225" s="216"/>
      <c r="S225" s="323">
        <f>N221+N223+N226</f>
        <v>1475500</v>
      </c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</row>
    <row r="226" spans="1:92" s="215" customFormat="1" ht="74.25" customHeight="1">
      <c r="A226" s="207" t="s">
        <v>283</v>
      </c>
      <c r="B226" s="208">
        <v>41869</v>
      </c>
      <c r="C226" s="209">
        <v>500000</v>
      </c>
      <c r="D226" s="207">
        <v>364</v>
      </c>
      <c r="E226" s="210">
        <f aca="true" t="shared" si="23" ref="E226:E234">B226+365</f>
        <v>42234</v>
      </c>
      <c r="F226" s="207">
        <v>3</v>
      </c>
      <c r="G226" s="207">
        <v>2</v>
      </c>
      <c r="H226" s="209">
        <v>600000</v>
      </c>
      <c r="I226" s="209">
        <v>499500</v>
      </c>
      <c r="J226" s="211">
        <v>120.1</v>
      </c>
      <c r="K226" s="207" t="s">
        <v>284</v>
      </c>
      <c r="L226" s="212">
        <v>0.0637</v>
      </c>
      <c r="M226" s="209">
        <v>470168</v>
      </c>
      <c r="N226" s="209">
        <v>500000</v>
      </c>
      <c r="O226" s="213">
        <f t="shared" si="22"/>
        <v>24340220</v>
      </c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8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</row>
    <row r="227" spans="1:92" s="215" customFormat="1" ht="74.25" customHeight="1">
      <c r="A227" s="207" t="s">
        <v>285</v>
      </c>
      <c r="B227" s="208">
        <v>42305</v>
      </c>
      <c r="C227" s="209">
        <v>200000</v>
      </c>
      <c r="D227" s="207">
        <v>364</v>
      </c>
      <c r="E227" s="210">
        <f t="shared" si="23"/>
        <v>42670</v>
      </c>
      <c r="F227" s="207">
        <v>3</v>
      </c>
      <c r="G227" s="207">
        <v>3</v>
      </c>
      <c r="H227" s="209">
        <v>142000</v>
      </c>
      <c r="I227" s="209">
        <v>112000</v>
      </c>
      <c r="J227" s="211">
        <v>71</v>
      </c>
      <c r="K227" s="207" t="s">
        <v>286</v>
      </c>
      <c r="L227" s="212">
        <v>0.06</v>
      </c>
      <c r="M227" s="209">
        <v>106394</v>
      </c>
      <c r="N227" s="209">
        <v>112000</v>
      </c>
      <c r="O227" s="213">
        <f>O226+N227</f>
        <v>24452220</v>
      </c>
      <c r="P227" s="216"/>
      <c r="Q227" s="216"/>
      <c r="R227" s="216"/>
      <c r="S227" s="323">
        <f>N225+N226</f>
        <v>805000</v>
      </c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8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</row>
    <row r="228" spans="1:92" s="215" customFormat="1" ht="74.25" customHeight="1">
      <c r="A228" s="207" t="s">
        <v>287</v>
      </c>
      <c r="B228" s="208">
        <v>42326</v>
      </c>
      <c r="C228" s="209">
        <v>200000</v>
      </c>
      <c r="D228" s="207">
        <v>364</v>
      </c>
      <c r="E228" s="210">
        <f t="shared" si="23"/>
        <v>42691</v>
      </c>
      <c r="F228" s="207">
        <v>2</v>
      </c>
      <c r="G228" s="207">
        <v>2</v>
      </c>
      <c r="H228" s="209">
        <v>72000</v>
      </c>
      <c r="I228" s="209">
        <v>52000</v>
      </c>
      <c r="J228" s="211">
        <v>36.25</v>
      </c>
      <c r="K228" s="207" t="s">
        <v>288</v>
      </c>
      <c r="L228" s="212">
        <v>0.06</v>
      </c>
      <c r="M228" s="209">
        <v>49536</v>
      </c>
      <c r="N228" s="209">
        <v>52500</v>
      </c>
      <c r="O228" s="213">
        <f aca="true" t="shared" si="24" ref="O228:O242">O227+N228</f>
        <v>24504720</v>
      </c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8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</row>
    <row r="229" spans="1:92" s="215" customFormat="1" ht="74.25" customHeight="1">
      <c r="A229" s="207" t="s">
        <v>289</v>
      </c>
      <c r="B229" s="208">
        <v>42354</v>
      </c>
      <c r="C229" s="209">
        <v>200000</v>
      </c>
      <c r="D229" s="207">
        <v>364</v>
      </c>
      <c r="E229" s="210">
        <f t="shared" si="23"/>
        <v>42719</v>
      </c>
      <c r="F229" s="207">
        <v>4</v>
      </c>
      <c r="G229" s="207">
        <v>1</v>
      </c>
      <c r="H229" s="209">
        <v>375000</v>
      </c>
      <c r="I229" s="209">
        <v>199500</v>
      </c>
      <c r="J229" s="211">
        <v>187.75</v>
      </c>
      <c r="K229" s="207" t="s">
        <v>290</v>
      </c>
      <c r="L229" s="212">
        <v>0.045</v>
      </c>
      <c r="M229" s="209">
        <v>191916</v>
      </c>
      <c r="N229" s="209">
        <v>200000</v>
      </c>
      <c r="O229" s="213">
        <f t="shared" si="24"/>
        <v>24704720</v>
      </c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8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</row>
    <row r="230" spans="1:92" s="320" customFormat="1" ht="74.25" customHeight="1">
      <c r="A230" s="207" t="s">
        <v>293</v>
      </c>
      <c r="B230" s="208">
        <v>42424</v>
      </c>
      <c r="C230" s="209">
        <v>400000</v>
      </c>
      <c r="D230" s="207">
        <v>364</v>
      </c>
      <c r="E230" s="210">
        <f t="shared" si="23"/>
        <v>42789</v>
      </c>
      <c r="F230" s="207">
        <v>5</v>
      </c>
      <c r="G230" s="207">
        <v>2</v>
      </c>
      <c r="H230" s="209">
        <v>617500</v>
      </c>
      <c r="I230" s="209">
        <v>399510</v>
      </c>
      <c r="J230" s="211">
        <v>154.5</v>
      </c>
      <c r="K230" s="207" t="s">
        <v>292</v>
      </c>
      <c r="L230" s="212">
        <v>0.04</v>
      </c>
      <c r="M230" s="209">
        <v>384666</v>
      </c>
      <c r="N230" s="209">
        <v>400010</v>
      </c>
      <c r="O230" s="213">
        <f t="shared" si="24"/>
        <v>25104730</v>
      </c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318"/>
      <c r="AG230" s="319"/>
      <c r="AH230" s="319"/>
      <c r="AI230" s="319"/>
      <c r="AJ230" s="319"/>
      <c r="AK230" s="319"/>
      <c r="AL230" s="319"/>
      <c r="AM230" s="319"/>
      <c r="AN230" s="319"/>
      <c r="AO230" s="319"/>
      <c r="AP230" s="319"/>
      <c r="AQ230" s="319"/>
      <c r="AR230" s="319"/>
      <c r="AS230" s="319"/>
      <c r="AT230" s="319"/>
      <c r="AU230" s="319"/>
      <c r="AV230" s="319"/>
      <c r="AW230" s="319"/>
      <c r="AX230" s="319"/>
      <c r="AY230" s="319"/>
      <c r="AZ230" s="319"/>
      <c r="BA230" s="319"/>
      <c r="BB230" s="319"/>
      <c r="BC230" s="319"/>
      <c r="BD230" s="319"/>
      <c r="BE230" s="319"/>
      <c r="BF230" s="319"/>
      <c r="BG230" s="319"/>
      <c r="BH230" s="319"/>
      <c r="BI230" s="319"/>
      <c r="BJ230" s="319"/>
      <c r="BK230" s="319"/>
      <c r="BL230" s="319"/>
      <c r="BM230" s="319"/>
      <c r="BN230" s="319"/>
      <c r="BO230" s="319"/>
      <c r="BP230" s="319"/>
      <c r="BQ230" s="319"/>
      <c r="BR230" s="319"/>
      <c r="BS230" s="319"/>
      <c r="BT230" s="319"/>
      <c r="BU230" s="319"/>
      <c r="BV230" s="319"/>
      <c r="BW230" s="319"/>
      <c r="BX230" s="319"/>
      <c r="BY230" s="319"/>
      <c r="BZ230" s="319"/>
      <c r="CA230" s="319"/>
      <c r="CB230" s="319"/>
      <c r="CC230" s="319"/>
      <c r="CD230" s="319"/>
      <c r="CE230" s="319"/>
      <c r="CF230" s="319"/>
      <c r="CG230" s="319"/>
      <c r="CH230" s="319"/>
      <c r="CI230" s="319"/>
      <c r="CJ230" s="319"/>
      <c r="CK230" s="319"/>
      <c r="CL230" s="319"/>
      <c r="CM230" s="319"/>
      <c r="CN230" s="319"/>
    </row>
    <row r="231" spans="1:92" s="214" customFormat="1" ht="74.25" customHeight="1">
      <c r="A231" s="207" t="s">
        <v>294</v>
      </c>
      <c r="B231" s="208">
        <v>42452</v>
      </c>
      <c r="C231" s="209">
        <v>400000</v>
      </c>
      <c r="D231" s="207">
        <v>364</v>
      </c>
      <c r="E231" s="210">
        <f t="shared" si="23"/>
        <v>42817</v>
      </c>
      <c r="F231" s="207">
        <v>4</v>
      </c>
      <c r="G231" s="207">
        <v>2</v>
      </c>
      <c r="H231" s="209">
        <v>764500</v>
      </c>
      <c r="I231" s="209">
        <v>399510</v>
      </c>
      <c r="J231" s="211">
        <v>191.25</v>
      </c>
      <c r="K231" s="207" t="s">
        <v>292</v>
      </c>
      <c r="L231" s="212">
        <v>0.04</v>
      </c>
      <c r="M231" s="209">
        <v>384666</v>
      </c>
      <c r="N231" s="209">
        <v>400010</v>
      </c>
      <c r="O231" s="213">
        <f t="shared" si="24"/>
        <v>25504740</v>
      </c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</row>
    <row r="232" spans="1:92" s="320" customFormat="1" ht="74.25" customHeight="1">
      <c r="A232" s="196" t="s">
        <v>295</v>
      </c>
      <c r="B232" s="197">
        <v>42480</v>
      </c>
      <c r="C232" s="191">
        <v>400000</v>
      </c>
      <c r="D232" s="196">
        <v>364</v>
      </c>
      <c r="E232" s="321">
        <f t="shared" si="23"/>
        <v>42845</v>
      </c>
      <c r="F232" s="196">
        <v>3</v>
      </c>
      <c r="G232" s="196">
        <v>2</v>
      </c>
      <c r="H232" s="191">
        <v>585000</v>
      </c>
      <c r="I232" s="191">
        <v>400010</v>
      </c>
      <c r="J232" s="199">
        <v>146.25</v>
      </c>
      <c r="K232" s="196" t="s">
        <v>271</v>
      </c>
      <c r="L232" s="201">
        <v>0.04</v>
      </c>
      <c r="M232" s="191">
        <v>384666</v>
      </c>
      <c r="N232" s="191">
        <v>400010</v>
      </c>
      <c r="O232" s="213">
        <f t="shared" si="24"/>
        <v>25904750</v>
      </c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318"/>
      <c r="AG232" s="319"/>
      <c r="AH232" s="319"/>
      <c r="AI232" s="319"/>
      <c r="AJ232" s="319"/>
      <c r="AK232" s="319"/>
      <c r="AL232" s="319"/>
      <c r="AM232" s="319"/>
      <c r="AN232" s="319"/>
      <c r="AO232" s="319"/>
      <c r="AP232" s="319"/>
      <c r="AQ232" s="319"/>
      <c r="AR232" s="319"/>
      <c r="AS232" s="319"/>
      <c r="AT232" s="319"/>
      <c r="AU232" s="319"/>
      <c r="AV232" s="319"/>
      <c r="AW232" s="319"/>
      <c r="AX232" s="319"/>
      <c r="AY232" s="319"/>
      <c r="AZ232" s="319"/>
      <c r="BA232" s="319"/>
      <c r="BB232" s="319"/>
      <c r="BC232" s="319"/>
      <c r="BD232" s="319"/>
      <c r="BE232" s="319"/>
      <c r="BF232" s="319"/>
      <c r="BG232" s="319"/>
      <c r="BH232" s="319"/>
      <c r="BI232" s="319"/>
      <c r="BJ232" s="319"/>
      <c r="BK232" s="319"/>
      <c r="BL232" s="319"/>
      <c r="BM232" s="319"/>
      <c r="BN232" s="319"/>
      <c r="BO232" s="319"/>
      <c r="BP232" s="319"/>
      <c r="BQ232" s="319"/>
      <c r="BR232" s="319"/>
      <c r="BS232" s="319"/>
      <c r="BT232" s="319"/>
      <c r="BU232" s="319"/>
      <c r="BV232" s="319"/>
      <c r="BW232" s="319"/>
      <c r="BX232" s="319"/>
      <c r="BY232" s="319"/>
      <c r="BZ232" s="319"/>
      <c r="CA232" s="319"/>
      <c r="CB232" s="319"/>
      <c r="CC232" s="319"/>
      <c r="CD232" s="319"/>
      <c r="CE232" s="319"/>
      <c r="CF232" s="319"/>
      <c r="CG232" s="319"/>
      <c r="CH232" s="319"/>
      <c r="CI232" s="319"/>
      <c r="CJ232" s="319"/>
      <c r="CK232" s="319"/>
      <c r="CL232" s="319"/>
      <c r="CM232" s="319"/>
      <c r="CN232" s="319"/>
    </row>
    <row r="233" spans="1:92" s="215" customFormat="1" ht="74.25" customHeight="1">
      <c r="A233" s="207" t="s">
        <v>296</v>
      </c>
      <c r="B233" s="208">
        <v>42515</v>
      </c>
      <c r="C233" s="209">
        <v>400000</v>
      </c>
      <c r="D233" s="207">
        <v>364</v>
      </c>
      <c r="E233" s="210">
        <f t="shared" si="23"/>
        <v>42880</v>
      </c>
      <c r="F233" s="207">
        <v>3</v>
      </c>
      <c r="G233" s="207">
        <v>3</v>
      </c>
      <c r="H233" s="209">
        <v>164500</v>
      </c>
      <c r="I233" s="209">
        <v>100000</v>
      </c>
      <c r="J233" s="211">
        <v>41.25</v>
      </c>
      <c r="K233" s="207" t="s">
        <v>297</v>
      </c>
      <c r="L233" s="212">
        <v>0.04</v>
      </c>
      <c r="M233" s="209">
        <v>96645</v>
      </c>
      <c r="N233" s="209">
        <v>100500</v>
      </c>
      <c r="O233" s="213">
        <f t="shared" si="24"/>
        <v>26005250</v>
      </c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8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</row>
    <row r="234" spans="1:92" s="215" customFormat="1" ht="74.25" customHeight="1">
      <c r="A234" s="207" t="s">
        <v>307</v>
      </c>
      <c r="B234" s="208">
        <v>42543</v>
      </c>
      <c r="C234" s="209">
        <v>400000</v>
      </c>
      <c r="D234" s="207">
        <v>364</v>
      </c>
      <c r="E234" s="210">
        <f t="shared" si="23"/>
        <v>42908</v>
      </c>
      <c r="F234" s="371" t="s">
        <v>180</v>
      </c>
      <c r="G234" s="372"/>
      <c r="H234" s="372"/>
      <c r="I234" s="372"/>
      <c r="J234" s="372"/>
      <c r="K234" s="372"/>
      <c r="L234" s="372"/>
      <c r="M234" s="373"/>
      <c r="N234" s="209"/>
      <c r="O234" s="213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8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</row>
    <row r="235" spans="1:37" s="339" customFormat="1" ht="84.75" customHeight="1">
      <c r="A235" s="328" t="s">
        <v>298</v>
      </c>
      <c r="B235" s="329">
        <v>42564</v>
      </c>
      <c r="C235" s="330">
        <v>400000</v>
      </c>
      <c r="D235" s="328">
        <v>364</v>
      </c>
      <c r="E235" s="329">
        <f aca="true" t="shared" si="25" ref="E235:E245">B235+365</f>
        <v>42929</v>
      </c>
      <c r="F235" s="328">
        <v>4</v>
      </c>
      <c r="G235" s="328">
        <v>4</v>
      </c>
      <c r="H235" s="331">
        <v>548050</v>
      </c>
      <c r="I235" s="331">
        <v>399520</v>
      </c>
      <c r="J235" s="332">
        <v>1.3714</v>
      </c>
      <c r="K235" s="333" t="s">
        <v>297</v>
      </c>
      <c r="L235" s="332">
        <v>0.04</v>
      </c>
      <c r="M235" s="331">
        <v>384675</v>
      </c>
      <c r="N235" s="331">
        <v>400020</v>
      </c>
      <c r="O235" s="334">
        <f>O233+N235</f>
        <v>26405270</v>
      </c>
      <c r="P235" s="335"/>
      <c r="Q235" s="336"/>
      <c r="R235" s="337"/>
      <c r="S235" s="335"/>
      <c r="T235" s="335"/>
      <c r="U235" s="335"/>
      <c r="V235" s="335"/>
      <c r="W235" s="335"/>
      <c r="X235" s="335"/>
      <c r="Y235" s="335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8"/>
    </row>
    <row r="236" spans="1:49" s="339" customFormat="1" ht="84.75" customHeight="1">
      <c r="A236" s="328" t="s">
        <v>299</v>
      </c>
      <c r="B236" s="329">
        <v>42578</v>
      </c>
      <c r="C236" s="330">
        <v>400000</v>
      </c>
      <c r="D236" s="328">
        <v>364</v>
      </c>
      <c r="E236" s="329">
        <f t="shared" si="25"/>
        <v>42943</v>
      </c>
      <c r="F236" s="328">
        <v>1</v>
      </c>
      <c r="G236" s="328">
        <v>1</v>
      </c>
      <c r="H236" s="331">
        <v>40000</v>
      </c>
      <c r="I236" s="331">
        <v>20000</v>
      </c>
      <c r="J236" s="332">
        <v>0.1</v>
      </c>
      <c r="K236" s="333" t="s">
        <v>297</v>
      </c>
      <c r="L236" s="332">
        <v>0.04</v>
      </c>
      <c r="M236" s="331">
        <v>19233</v>
      </c>
      <c r="N236" s="331">
        <v>20000</v>
      </c>
      <c r="O236" s="334">
        <f t="shared" si="24"/>
        <v>26425270</v>
      </c>
      <c r="P236" s="335"/>
      <c r="Q236" s="335"/>
      <c r="R236" s="337"/>
      <c r="S236" s="335"/>
      <c r="T236" s="335"/>
      <c r="U236" s="335"/>
      <c r="V236" s="335"/>
      <c r="W236" s="335"/>
      <c r="X236" s="335"/>
      <c r="Y236" s="335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8"/>
    </row>
    <row r="237" spans="1:49" s="339" customFormat="1" ht="84.75" customHeight="1">
      <c r="A237" s="328" t="s">
        <v>300</v>
      </c>
      <c r="B237" s="329">
        <v>42606</v>
      </c>
      <c r="C237" s="330">
        <v>400000</v>
      </c>
      <c r="D237" s="328">
        <v>364</v>
      </c>
      <c r="E237" s="329">
        <f t="shared" si="25"/>
        <v>42971</v>
      </c>
      <c r="F237" s="328">
        <v>2</v>
      </c>
      <c r="G237" s="328">
        <v>2</v>
      </c>
      <c r="H237" s="331">
        <v>440000</v>
      </c>
      <c r="I237" s="331">
        <v>399500</v>
      </c>
      <c r="J237" s="332">
        <v>1.1013</v>
      </c>
      <c r="K237" s="333" t="s">
        <v>297</v>
      </c>
      <c r="L237" s="332">
        <v>0.05</v>
      </c>
      <c r="M237" s="331">
        <v>381324</v>
      </c>
      <c r="N237" s="331">
        <v>400000</v>
      </c>
      <c r="O237" s="334">
        <f t="shared" si="24"/>
        <v>26825270</v>
      </c>
      <c r="P237" s="335"/>
      <c r="Q237" s="335"/>
      <c r="R237" s="337"/>
      <c r="S237" s="335"/>
      <c r="T237" s="335"/>
      <c r="U237" s="335"/>
      <c r="V237" s="335"/>
      <c r="W237" s="335"/>
      <c r="X237" s="335"/>
      <c r="Y237" s="335"/>
      <c r="Z237" s="335"/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335"/>
      <c r="AK237" s="335"/>
      <c r="AL237" s="335"/>
      <c r="AM237" s="335"/>
      <c r="AN237" s="335"/>
      <c r="AO237" s="335"/>
      <c r="AP237" s="335"/>
      <c r="AQ237" s="335"/>
      <c r="AR237" s="335"/>
      <c r="AS237" s="335"/>
      <c r="AT237" s="335"/>
      <c r="AU237" s="335"/>
      <c r="AV237" s="335"/>
      <c r="AW237" s="338"/>
    </row>
    <row r="238" spans="1:49" s="339" customFormat="1" ht="84.75" customHeight="1">
      <c r="A238" s="328" t="s">
        <v>301</v>
      </c>
      <c r="B238" s="329">
        <v>42634</v>
      </c>
      <c r="C238" s="330">
        <v>400000</v>
      </c>
      <c r="D238" s="328">
        <v>364</v>
      </c>
      <c r="E238" s="329">
        <f t="shared" si="25"/>
        <v>42999</v>
      </c>
      <c r="F238" s="328">
        <v>2</v>
      </c>
      <c r="G238" s="328">
        <v>2</v>
      </c>
      <c r="H238" s="331">
        <v>80000</v>
      </c>
      <c r="I238" s="331">
        <v>80000</v>
      </c>
      <c r="J238" s="332">
        <v>0.2</v>
      </c>
      <c r="K238" s="333" t="s">
        <v>297</v>
      </c>
      <c r="L238" s="332">
        <v>0.05</v>
      </c>
      <c r="M238" s="331">
        <v>76725</v>
      </c>
      <c r="N238" s="331">
        <v>80000</v>
      </c>
      <c r="O238" s="334">
        <f t="shared" si="24"/>
        <v>26905270</v>
      </c>
      <c r="P238" s="335"/>
      <c r="Q238" s="336"/>
      <c r="R238" s="337"/>
      <c r="S238" s="335"/>
      <c r="T238" s="335"/>
      <c r="U238" s="335"/>
      <c r="V238" s="335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8"/>
    </row>
    <row r="239" spans="1:49" s="223" customFormat="1" ht="84.75" customHeight="1">
      <c r="A239" s="207" t="s">
        <v>302</v>
      </c>
      <c r="B239" s="208">
        <v>42662</v>
      </c>
      <c r="C239" s="220">
        <v>400000</v>
      </c>
      <c r="D239" s="207">
        <v>364</v>
      </c>
      <c r="E239" s="208">
        <f t="shared" si="25"/>
        <v>43027</v>
      </c>
      <c r="F239" s="207">
        <v>2</v>
      </c>
      <c r="G239" s="207">
        <v>2</v>
      </c>
      <c r="H239" s="209">
        <v>31500</v>
      </c>
      <c r="I239" s="209">
        <v>31500</v>
      </c>
      <c r="J239" s="212">
        <v>0.0788</v>
      </c>
      <c r="K239" s="221" t="s">
        <v>306</v>
      </c>
      <c r="L239" s="212">
        <v>0.049</v>
      </c>
      <c r="M239" s="209">
        <v>30280</v>
      </c>
      <c r="N239" s="209">
        <v>31500</v>
      </c>
      <c r="O239" s="213">
        <f t="shared" si="24"/>
        <v>26936770</v>
      </c>
      <c r="P239" s="205"/>
      <c r="Q239" s="203"/>
      <c r="R239" s="204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22"/>
    </row>
    <row r="240" spans="1:49" s="223" customFormat="1" ht="84.75" customHeight="1">
      <c r="A240" s="207" t="s">
        <v>304</v>
      </c>
      <c r="B240" s="208">
        <v>42676</v>
      </c>
      <c r="C240" s="220">
        <v>400000</v>
      </c>
      <c r="D240" s="207">
        <v>364</v>
      </c>
      <c r="E240" s="208">
        <f t="shared" si="25"/>
        <v>43041</v>
      </c>
      <c r="F240" s="207">
        <v>2</v>
      </c>
      <c r="G240" s="207">
        <v>1</v>
      </c>
      <c r="H240" s="209">
        <v>135000</v>
      </c>
      <c r="I240" s="209">
        <v>125000</v>
      </c>
      <c r="J240" s="212">
        <v>0.3375</v>
      </c>
      <c r="K240" s="221" t="s">
        <v>305</v>
      </c>
      <c r="L240" s="212">
        <v>0.05</v>
      </c>
      <c r="M240" s="209">
        <v>119063</v>
      </c>
      <c r="N240" s="209">
        <v>125000</v>
      </c>
      <c r="O240" s="213">
        <f t="shared" si="24"/>
        <v>27061770</v>
      </c>
      <c r="P240" s="205"/>
      <c r="Q240" s="203"/>
      <c r="R240" s="204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22"/>
    </row>
    <row r="241" spans="1:49" s="223" customFormat="1" ht="76.5" customHeight="1">
      <c r="A241" s="207" t="s">
        <v>308</v>
      </c>
      <c r="B241" s="208">
        <v>42697</v>
      </c>
      <c r="C241" s="220">
        <v>400000</v>
      </c>
      <c r="D241" s="207">
        <v>364</v>
      </c>
      <c r="E241" s="208">
        <f t="shared" si="25"/>
        <v>43062</v>
      </c>
      <c r="F241" s="207">
        <v>2</v>
      </c>
      <c r="G241" s="207">
        <v>2</v>
      </c>
      <c r="H241" s="209">
        <v>120000</v>
      </c>
      <c r="I241" s="209">
        <v>115000</v>
      </c>
      <c r="J241" s="212">
        <v>0.3013</v>
      </c>
      <c r="K241" s="221" t="s">
        <v>309</v>
      </c>
      <c r="L241" s="212">
        <v>0.05</v>
      </c>
      <c r="M241" s="209">
        <v>110243</v>
      </c>
      <c r="N241" s="209">
        <v>115500</v>
      </c>
      <c r="O241" s="213">
        <f t="shared" si="24"/>
        <v>27177270</v>
      </c>
      <c r="P241" s="205"/>
      <c r="Q241" s="203"/>
      <c r="R241" s="204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22"/>
    </row>
    <row r="242" spans="1:49" s="223" customFormat="1" ht="76.5" customHeight="1">
      <c r="A242" s="207" t="s">
        <v>310</v>
      </c>
      <c r="B242" s="208">
        <v>42725</v>
      </c>
      <c r="C242" s="220">
        <v>400000</v>
      </c>
      <c r="D242" s="207">
        <v>364</v>
      </c>
      <c r="E242" s="208">
        <f t="shared" si="25"/>
        <v>43090</v>
      </c>
      <c r="F242" s="207">
        <v>3</v>
      </c>
      <c r="G242" s="207">
        <v>3</v>
      </c>
      <c r="H242" s="209">
        <v>140000</v>
      </c>
      <c r="I242" s="209">
        <v>135000</v>
      </c>
      <c r="J242" s="212">
        <v>0.3513</v>
      </c>
      <c r="K242" s="221" t="s">
        <v>309</v>
      </c>
      <c r="L242" s="212">
        <v>0.05</v>
      </c>
      <c r="M242" s="209">
        <v>129293</v>
      </c>
      <c r="N242" s="209">
        <v>135500</v>
      </c>
      <c r="O242" s="213">
        <f t="shared" si="24"/>
        <v>27312770</v>
      </c>
      <c r="P242" s="205"/>
      <c r="Q242" s="203"/>
      <c r="R242" s="204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22"/>
    </row>
    <row r="243" spans="1:49" s="206" customFormat="1" ht="76.5" customHeight="1">
      <c r="A243" s="207" t="s">
        <v>312</v>
      </c>
      <c r="B243" s="208">
        <v>42788</v>
      </c>
      <c r="C243" s="220">
        <v>100000</v>
      </c>
      <c r="D243" s="207">
        <v>364</v>
      </c>
      <c r="E243" s="208">
        <f t="shared" si="25"/>
        <v>43153</v>
      </c>
      <c r="F243" s="207">
        <v>2</v>
      </c>
      <c r="G243" s="207">
        <v>1</v>
      </c>
      <c r="H243" s="209">
        <v>110000</v>
      </c>
      <c r="I243" s="209">
        <v>99500</v>
      </c>
      <c r="J243" s="212">
        <v>1.105</v>
      </c>
      <c r="K243" s="221" t="s">
        <v>309</v>
      </c>
      <c r="L243" s="212">
        <v>0.05</v>
      </c>
      <c r="M243" s="209">
        <v>95479</v>
      </c>
      <c r="N243" s="209">
        <v>100000</v>
      </c>
      <c r="O243" s="213">
        <f>O242+N243</f>
        <v>27412770</v>
      </c>
      <c r="P243" s="205"/>
      <c r="Q243" s="203"/>
      <c r="R243" s="204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19"/>
    </row>
    <row r="244" spans="1:18" s="205" customFormat="1" ht="76.5" customHeight="1">
      <c r="A244" s="207" t="s">
        <v>313</v>
      </c>
      <c r="B244" s="208">
        <v>42816</v>
      </c>
      <c r="C244" s="220">
        <v>200000</v>
      </c>
      <c r="D244" s="207">
        <v>364</v>
      </c>
      <c r="E244" s="208">
        <f t="shared" si="25"/>
        <v>43181</v>
      </c>
      <c r="F244" s="207">
        <v>5</v>
      </c>
      <c r="G244" s="207">
        <v>5</v>
      </c>
      <c r="H244" s="209">
        <v>465090</v>
      </c>
      <c r="I244" s="209">
        <v>199000</v>
      </c>
      <c r="J244" s="212">
        <v>2.0805</v>
      </c>
      <c r="K244" s="221" t="s">
        <v>66</v>
      </c>
      <c r="L244" s="212">
        <v>0.05</v>
      </c>
      <c r="M244" s="209">
        <v>190935</v>
      </c>
      <c r="N244" s="209">
        <v>200000</v>
      </c>
      <c r="O244" s="213">
        <f>N244+O243</f>
        <v>27612770</v>
      </c>
      <c r="Q244" s="203"/>
      <c r="R244" s="204"/>
    </row>
    <row r="245" spans="1:48" s="223" customFormat="1" ht="76.5" customHeight="1">
      <c r="A245" s="207" t="s">
        <v>314</v>
      </c>
      <c r="B245" s="208">
        <v>42844</v>
      </c>
      <c r="C245" s="220">
        <v>200000</v>
      </c>
      <c r="D245" s="207">
        <v>364</v>
      </c>
      <c r="E245" s="208">
        <f t="shared" si="25"/>
        <v>43209</v>
      </c>
      <c r="F245" s="207">
        <v>4</v>
      </c>
      <c r="G245" s="207">
        <v>3</v>
      </c>
      <c r="H245" s="209">
        <v>517030</v>
      </c>
      <c r="I245" s="209">
        <v>199000</v>
      </c>
      <c r="J245" s="212">
        <v>2.5902</v>
      </c>
      <c r="K245" s="221" t="s">
        <v>315</v>
      </c>
      <c r="L245" s="212">
        <v>0.049</v>
      </c>
      <c r="M245" s="209">
        <v>191794</v>
      </c>
      <c r="N245" s="209">
        <v>200000</v>
      </c>
      <c r="O245" s="191">
        <f>N245+O244</f>
        <v>27812770</v>
      </c>
      <c r="P245" s="205"/>
      <c r="Q245" s="203"/>
      <c r="R245" s="204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325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</row>
    <row r="246" spans="1:37" s="223" customFormat="1" ht="76.5" customHeight="1">
      <c r="A246" s="207" t="s">
        <v>316</v>
      </c>
      <c r="B246" s="208">
        <v>42879</v>
      </c>
      <c r="C246" s="220">
        <v>200000</v>
      </c>
      <c r="D246" s="207">
        <v>364</v>
      </c>
      <c r="E246" s="208">
        <f aca="true" t="shared" si="26" ref="E246:E253">B246+365</f>
        <v>43244</v>
      </c>
      <c r="F246" s="207">
        <v>6</v>
      </c>
      <c r="G246" s="207">
        <v>2</v>
      </c>
      <c r="H246" s="209">
        <v>440000</v>
      </c>
      <c r="I246" s="209">
        <v>198510</v>
      </c>
      <c r="J246" s="212">
        <v>2.2075</v>
      </c>
      <c r="K246" s="221" t="s">
        <v>297</v>
      </c>
      <c r="L246" s="212">
        <v>0.04</v>
      </c>
      <c r="M246" s="209">
        <v>192338</v>
      </c>
      <c r="N246" s="209">
        <v>200010</v>
      </c>
      <c r="O246" s="191">
        <f>N246+O245</f>
        <v>28012780</v>
      </c>
      <c r="P246" s="205"/>
      <c r="Q246" s="203"/>
      <c r="R246" s="204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22"/>
    </row>
    <row r="247" spans="1:37" s="223" customFormat="1" ht="76.5" customHeight="1">
      <c r="A247" s="207" t="s">
        <v>317</v>
      </c>
      <c r="B247" s="208">
        <v>42907</v>
      </c>
      <c r="C247" s="220">
        <v>200000</v>
      </c>
      <c r="D247" s="207">
        <v>364</v>
      </c>
      <c r="E247" s="208">
        <f t="shared" si="26"/>
        <v>43272</v>
      </c>
      <c r="F247" s="207">
        <v>5</v>
      </c>
      <c r="G247" s="207">
        <v>5</v>
      </c>
      <c r="H247" s="209">
        <v>119930</v>
      </c>
      <c r="I247" s="209">
        <v>119930</v>
      </c>
      <c r="J247" s="212">
        <v>0.6622</v>
      </c>
      <c r="K247" s="221" t="s">
        <v>318</v>
      </c>
      <c r="L247" s="212">
        <v>0.045</v>
      </c>
      <c r="M247" s="209">
        <v>115708</v>
      </c>
      <c r="N247" s="209">
        <v>120430</v>
      </c>
      <c r="O247" s="191">
        <f aca="true" t="shared" si="27" ref="O247:O253">N247+O246</f>
        <v>28133210</v>
      </c>
      <c r="P247" s="205"/>
      <c r="Q247" s="203"/>
      <c r="R247" s="204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22"/>
    </row>
    <row r="248" spans="1:37" s="351" customFormat="1" ht="76.5" customHeight="1">
      <c r="A248" s="340" t="s">
        <v>319</v>
      </c>
      <c r="B248" s="341">
        <v>42935</v>
      </c>
      <c r="C248" s="342">
        <v>200000</v>
      </c>
      <c r="D248" s="340">
        <v>364</v>
      </c>
      <c r="E248" s="341">
        <f t="shared" si="26"/>
        <v>43300</v>
      </c>
      <c r="F248" s="340">
        <v>3</v>
      </c>
      <c r="G248" s="340">
        <v>2</v>
      </c>
      <c r="H248" s="343">
        <v>36570</v>
      </c>
      <c r="I248" s="343">
        <v>26000</v>
      </c>
      <c r="J248" s="344">
        <v>0.1829</v>
      </c>
      <c r="K248" s="345" t="s">
        <v>320</v>
      </c>
      <c r="L248" s="344">
        <v>0.05</v>
      </c>
      <c r="M248" s="343">
        <v>24842</v>
      </c>
      <c r="N248" s="343">
        <v>26000</v>
      </c>
      <c r="O248" s="346">
        <f t="shared" si="27"/>
        <v>28159210</v>
      </c>
      <c r="P248" s="347"/>
      <c r="Q248" s="348"/>
      <c r="R248" s="349"/>
      <c r="S248" s="347"/>
      <c r="T248" s="347"/>
      <c r="U248" s="347"/>
      <c r="V248" s="347"/>
      <c r="W248" s="347"/>
      <c r="X248" s="347"/>
      <c r="Y248" s="347"/>
      <c r="Z248" s="347"/>
      <c r="AA248" s="347"/>
      <c r="AB248" s="347"/>
      <c r="AC248" s="347"/>
      <c r="AD248" s="347"/>
      <c r="AE248" s="347"/>
      <c r="AF248" s="347"/>
      <c r="AG248" s="347"/>
      <c r="AH248" s="347"/>
      <c r="AI248" s="347"/>
      <c r="AJ248" s="347"/>
      <c r="AK248" s="350"/>
    </row>
    <row r="249" spans="1:18" s="351" customFormat="1" ht="76.5" customHeight="1">
      <c r="A249" s="340" t="s">
        <v>321</v>
      </c>
      <c r="B249" s="341">
        <v>42970</v>
      </c>
      <c r="C249" s="342">
        <v>200000</v>
      </c>
      <c r="D249" s="340">
        <v>364</v>
      </c>
      <c r="E249" s="341">
        <f t="shared" si="26"/>
        <v>43335</v>
      </c>
      <c r="F249" s="340">
        <v>6</v>
      </c>
      <c r="G249" s="340">
        <v>1</v>
      </c>
      <c r="H249" s="343">
        <v>516000</v>
      </c>
      <c r="I249" s="343">
        <v>200000</v>
      </c>
      <c r="J249" s="344">
        <v>2.58</v>
      </c>
      <c r="K249" s="345" t="s">
        <v>66</v>
      </c>
      <c r="L249" s="344">
        <v>0.04</v>
      </c>
      <c r="M249" s="343">
        <v>192323</v>
      </c>
      <c r="N249" s="343">
        <v>200000</v>
      </c>
      <c r="O249" s="346">
        <f t="shared" si="27"/>
        <v>28359210</v>
      </c>
      <c r="Q249" s="352"/>
      <c r="R249" s="353"/>
    </row>
    <row r="250" spans="1:18" s="354" customFormat="1" ht="76.5" customHeight="1">
      <c r="A250" s="340" t="s">
        <v>322</v>
      </c>
      <c r="B250" s="341">
        <v>43005</v>
      </c>
      <c r="C250" s="342">
        <v>200000</v>
      </c>
      <c r="D250" s="340">
        <v>364</v>
      </c>
      <c r="E250" s="341">
        <f t="shared" si="26"/>
        <v>43370</v>
      </c>
      <c r="F250" s="340">
        <v>6</v>
      </c>
      <c r="G250" s="340">
        <v>6</v>
      </c>
      <c r="H250" s="343">
        <v>586500</v>
      </c>
      <c r="I250" s="343">
        <v>199020</v>
      </c>
      <c r="J250" s="344">
        <v>2.9375</v>
      </c>
      <c r="K250" s="345" t="s">
        <v>324</v>
      </c>
      <c r="L250" s="344">
        <v>0.04</v>
      </c>
      <c r="M250" s="343">
        <v>192580</v>
      </c>
      <c r="N250" s="343">
        <v>200020</v>
      </c>
      <c r="O250" s="346">
        <f t="shared" si="27"/>
        <v>28559230</v>
      </c>
      <c r="Q250" s="355"/>
      <c r="R250" s="356"/>
    </row>
    <row r="251" spans="1:18" s="205" customFormat="1" ht="76.5" customHeight="1">
      <c r="A251" s="196" t="s">
        <v>323</v>
      </c>
      <c r="B251" s="197">
        <v>43026</v>
      </c>
      <c r="C251" s="198">
        <v>400000</v>
      </c>
      <c r="D251" s="196">
        <v>364</v>
      </c>
      <c r="E251" s="197">
        <f t="shared" si="26"/>
        <v>43391</v>
      </c>
      <c r="F251" s="196">
        <v>5</v>
      </c>
      <c r="G251" s="196">
        <v>4</v>
      </c>
      <c r="H251" s="191">
        <v>730500</v>
      </c>
      <c r="I251" s="191">
        <v>399520</v>
      </c>
      <c r="J251" s="201">
        <v>1.8263</v>
      </c>
      <c r="K251" s="200" t="s">
        <v>325</v>
      </c>
      <c r="L251" s="201">
        <v>0.04</v>
      </c>
      <c r="M251" s="191">
        <v>387096</v>
      </c>
      <c r="N251" s="191">
        <v>400020</v>
      </c>
      <c r="O251" s="191">
        <f t="shared" si="27"/>
        <v>28959250</v>
      </c>
      <c r="Q251" s="203"/>
      <c r="R251" s="204"/>
    </row>
    <row r="252" spans="1:18" s="205" customFormat="1" ht="76.5" customHeight="1">
      <c r="A252" s="207" t="s">
        <v>326</v>
      </c>
      <c r="B252" s="208">
        <v>43054</v>
      </c>
      <c r="C252" s="220">
        <v>400000</v>
      </c>
      <c r="D252" s="207">
        <v>364</v>
      </c>
      <c r="E252" s="208">
        <f t="shared" si="26"/>
        <v>43419</v>
      </c>
      <c r="F252" s="207">
        <v>5</v>
      </c>
      <c r="G252" s="207">
        <v>3</v>
      </c>
      <c r="H252" s="209">
        <v>662000</v>
      </c>
      <c r="I252" s="209">
        <v>399510</v>
      </c>
      <c r="J252" s="212">
        <v>1.6563</v>
      </c>
      <c r="K252" s="221" t="s">
        <v>327</v>
      </c>
      <c r="L252" s="212">
        <v>0.039</v>
      </c>
      <c r="M252" s="209">
        <v>387234</v>
      </c>
      <c r="N252" s="209">
        <v>400010</v>
      </c>
      <c r="O252" s="191">
        <f t="shared" si="27"/>
        <v>29359260</v>
      </c>
      <c r="Q252" s="203"/>
      <c r="R252" s="204"/>
    </row>
    <row r="253" spans="1:18" s="206" customFormat="1" ht="76.5" customHeight="1">
      <c r="A253" s="196" t="s">
        <v>328</v>
      </c>
      <c r="B253" s="197">
        <v>43082</v>
      </c>
      <c r="C253" s="198">
        <v>400000</v>
      </c>
      <c r="D253" s="196">
        <v>364</v>
      </c>
      <c r="E253" s="197">
        <f t="shared" si="26"/>
        <v>43447</v>
      </c>
      <c r="F253" s="196">
        <v>7</v>
      </c>
      <c r="G253" s="196">
        <v>5</v>
      </c>
      <c r="H253" s="191">
        <v>664000</v>
      </c>
      <c r="I253" s="191">
        <v>399530</v>
      </c>
      <c r="J253" s="201">
        <v>1.6613</v>
      </c>
      <c r="K253" s="200" t="s">
        <v>329</v>
      </c>
      <c r="L253" s="201">
        <v>0.039</v>
      </c>
      <c r="M253" s="191">
        <v>385914</v>
      </c>
      <c r="N253" s="191">
        <v>400030</v>
      </c>
      <c r="O253" s="191">
        <f t="shared" si="27"/>
        <v>29759290</v>
      </c>
      <c r="Q253" s="326"/>
      <c r="R253" s="327"/>
    </row>
    <row r="254" spans="1:18" s="206" customFormat="1" ht="76.5" customHeight="1">
      <c r="A254" s="196" t="s">
        <v>330</v>
      </c>
      <c r="B254" s="197">
        <v>43229</v>
      </c>
      <c r="C254" s="198">
        <v>100000</v>
      </c>
      <c r="D254" s="196">
        <v>364</v>
      </c>
      <c r="E254" s="197">
        <f>B254+365</f>
        <v>43594</v>
      </c>
      <c r="F254" s="196">
        <v>6</v>
      </c>
      <c r="G254" s="196">
        <v>4</v>
      </c>
      <c r="H254" s="191">
        <v>454500</v>
      </c>
      <c r="I254" s="191">
        <v>99010</v>
      </c>
      <c r="J254" s="201">
        <v>4.555</v>
      </c>
      <c r="K254" s="200" t="s">
        <v>333</v>
      </c>
      <c r="L254" s="201">
        <v>0.035</v>
      </c>
      <c r="M254" s="191">
        <v>96915</v>
      </c>
      <c r="N254" s="191">
        <v>100010</v>
      </c>
      <c r="O254" s="191">
        <f>N254+O253</f>
        <v>29859300</v>
      </c>
      <c r="Q254" s="326"/>
      <c r="R254" s="327"/>
    </row>
    <row r="255" spans="1:18" s="205" customFormat="1" ht="76.5" customHeight="1">
      <c r="A255" s="196" t="s">
        <v>332</v>
      </c>
      <c r="B255" s="197">
        <v>43257</v>
      </c>
      <c r="C255" s="198">
        <v>100000</v>
      </c>
      <c r="D255" s="196">
        <v>364</v>
      </c>
      <c r="E255" s="197">
        <f>B255+365</f>
        <v>43622</v>
      </c>
      <c r="F255" s="196">
        <v>6</v>
      </c>
      <c r="G255" s="196">
        <v>3</v>
      </c>
      <c r="H255" s="191">
        <v>434500</v>
      </c>
      <c r="I255" s="191">
        <v>99010</v>
      </c>
      <c r="J255" s="201">
        <v>4.355</v>
      </c>
      <c r="K255" s="200" t="s">
        <v>333</v>
      </c>
      <c r="L255" s="201">
        <v>0.032</v>
      </c>
      <c r="M255" s="191">
        <v>96988</v>
      </c>
      <c r="N255" s="191">
        <v>100010</v>
      </c>
      <c r="O255" s="191">
        <f>N255+O254</f>
        <v>29959310</v>
      </c>
      <c r="Q255" s="203"/>
      <c r="R255" s="204"/>
    </row>
    <row r="256" spans="1:18" s="205" customFormat="1" ht="76.5" customHeight="1">
      <c r="A256" s="196" t="s">
        <v>334</v>
      </c>
      <c r="B256" s="197">
        <v>43320</v>
      </c>
      <c r="C256" s="198">
        <v>150000</v>
      </c>
      <c r="D256" s="196">
        <v>364</v>
      </c>
      <c r="E256" s="197">
        <f>B256+365</f>
        <v>43685</v>
      </c>
      <c r="F256" s="196">
        <v>7</v>
      </c>
      <c r="G256" s="196">
        <v>4</v>
      </c>
      <c r="H256" s="191">
        <v>695500</v>
      </c>
      <c r="I256" s="191">
        <v>149020</v>
      </c>
      <c r="J256" s="201">
        <v>4.6433</v>
      </c>
      <c r="K256" s="200" t="s">
        <v>335</v>
      </c>
      <c r="L256" s="201">
        <v>0.029</v>
      </c>
      <c r="M256" s="191">
        <v>146217</v>
      </c>
      <c r="N256" s="191">
        <v>150020</v>
      </c>
      <c r="O256" s="191">
        <f>N256+O255</f>
        <v>30109330</v>
      </c>
      <c r="Q256" s="203"/>
      <c r="R256" s="204"/>
    </row>
    <row r="257" spans="1:18" s="205" customFormat="1" ht="76.5" customHeight="1">
      <c r="A257" s="196" t="s">
        <v>336</v>
      </c>
      <c r="B257" s="197">
        <v>43383</v>
      </c>
      <c r="C257" s="198">
        <v>100000</v>
      </c>
      <c r="D257" s="196">
        <v>364</v>
      </c>
      <c r="E257" s="197">
        <f>B257+365</f>
        <v>43748</v>
      </c>
      <c r="F257" s="196">
        <v>7</v>
      </c>
      <c r="G257" s="196">
        <v>1</v>
      </c>
      <c r="H257" s="191">
        <v>444500</v>
      </c>
      <c r="I257" s="191">
        <v>99000</v>
      </c>
      <c r="J257" s="201">
        <v>4.455</v>
      </c>
      <c r="K257" s="200" t="s">
        <v>337</v>
      </c>
      <c r="L257" s="201">
        <v>0.024</v>
      </c>
      <c r="M257" s="191">
        <v>97952</v>
      </c>
      <c r="N257" s="191">
        <v>100000</v>
      </c>
      <c r="O257" s="191">
        <f>N257+O256</f>
        <v>30209330</v>
      </c>
      <c r="Q257" s="203"/>
      <c r="R257" s="204"/>
    </row>
    <row r="258" spans="2:163" s="82" customFormat="1" ht="74.25" customHeight="1">
      <c r="B258" s="172"/>
      <c r="D258" s="173"/>
      <c r="E258" s="358" t="s">
        <v>338</v>
      </c>
      <c r="F258" s="358"/>
      <c r="G258" s="358"/>
      <c r="H258" s="358"/>
      <c r="I258" s="358"/>
      <c r="J258" s="358"/>
      <c r="K258" s="358"/>
      <c r="L258" s="358"/>
      <c r="M258" s="8"/>
      <c r="N258" s="195"/>
      <c r="O258" s="103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3"/>
      <c r="DE258" s="103"/>
      <c r="DF258" s="103"/>
      <c r="DG258" s="103"/>
      <c r="DH258" s="103"/>
      <c r="DI258" s="103"/>
      <c r="DJ258" s="103"/>
      <c r="DK258" s="103"/>
      <c r="DL258" s="103"/>
      <c r="DM258" s="103"/>
      <c r="DN258" s="103"/>
      <c r="DO258" s="103"/>
      <c r="DP258" s="103"/>
      <c r="DQ258" s="103"/>
      <c r="DR258" s="103"/>
      <c r="DS258" s="103"/>
      <c r="DT258" s="103"/>
      <c r="DU258" s="103"/>
      <c r="DV258" s="103"/>
      <c r="DW258" s="103"/>
      <c r="DX258" s="103"/>
      <c r="DY258" s="103"/>
      <c r="DZ258" s="103"/>
      <c r="EA258" s="103"/>
      <c r="EB258" s="103"/>
      <c r="EC258" s="103"/>
      <c r="ED258" s="103"/>
      <c r="EE258" s="103"/>
      <c r="EF258" s="103"/>
      <c r="EG258" s="103"/>
      <c r="EH258" s="103"/>
      <c r="EI258" s="103"/>
      <c r="EJ258" s="103"/>
      <c r="EK258" s="103"/>
      <c r="EL258" s="103"/>
      <c r="EM258" s="103"/>
      <c r="EN258" s="103"/>
      <c r="EO258" s="103"/>
      <c r="EP258" s="103"/>
      <c r="EQ258" s="103"/>
      <c r="ER258" s="103"/>
      <c r="ES258" s="103"/>
      <c r="ET258" s="103"/>
      <c r="EU258" s="103"/>
      <c r="EV258" s="103"/>
      <c r="EW258" s="103"/>
      <c r="EX258" s="103"/>
      <c r="EY258" s="103"/>
      <c r="EZ258" s="103"/>
      <c r="FA258" s="103"/>
      <c r="FB258" s="103"/>
      <c r="FC258" s="103"/>
      <c r="FD258" s="103"/>
      <c r="FE258" s="103"/>
      <c r="FF258" s="103"/>
      <c r="FG258" s="103"/>
    </row>
    <row r="259" spans="1:163" s="181" customFormat="1" ht="74.25" customHeight="1">
      <c r="A259" s="174" t="s">
        <v>48</v>
      </c>
      <c r="B259" s="175" t="s">
        <v>32</v>
      </c>
      <c r="C259" s="176" t="s">
        <v>46</v>
      </c>
      <c r="D259" s="176" t="s">
        <v>30</v>
      </c>
      <c r="E259" s="175" t="s">
        <v>32</v>
      </c>
      <c r="F259" s="176" t="s">
        <v>80</v>
      </c>
      <c r="G259" s="176" t="s">
        <v>24</v>
      </c>
      <c r="H259" s="176" t="s">
        <v>33</v>
      </c>
      <c r="I259" s="176" t="s">
        <v>41</v>
      </c>
      <c r="J259" s="177" t="s">
        <v>34</v>
      </c>
      <c r="K259" s="176" t="s">
        <v>36</v>
      </c>
      <c r="L259" s="178" t="s">
        <v>45</v>
      </c>
      <c r="M259" s="179" t="s">
        <v>109</v>
      </c>
      <c r="N259" s="180" t="s">
        <v>37</v>
      </c>
      <c r="O259" s="194" t="s">
        <v>72</v>
      </c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</row>
    <row r="260" spans="1:15" s="26" customFormat="1" ht="74.25" customHeight="1">
      <c r="A260" s="27" t="s">
        <v>47</v>
      </c>
      <c r="B260" s="28" t="s">
        <v>25</v>
      </c>
      <c r="C260" s="27" t="s">
        <v>17</v>
      </c>
      <c r="D260" s="27" t="s">
        <v>31</v>
      </c>
      <c r="E260" s="28" t="s">
        <v>18</v>
      </c>
      <c r="F260" s="27" t="s">
        <v>27</v>
      </c>
      <c r="G260" s="27" t="s">
        <v>27</v>
      </c>
      <c r="H260" s="27" t="s">
        <v>54</v>
      </c>
      <c r="I260" s="27" t="s">
        <v>19</v>
      </c>
      <c r="J260" s="29" t="s">
        <v>35</v>
      </c>
      <c r="K260" s="27" t="s">
        <v>19</v>
      </c>
      <c r="L260" s="74" t="s">
        <v>20</v>
      </c>
      <c r="M260" s="30" t="s">
        <v>110</v>
      </c>
      <c r="N260" s="31" t="s">
        <v>38</v>
      </c>
      <c r="O260" s="182" t="s">
        <v>73</v>
      </c>
    </row>
    <row r="261" spans="1:163" s="14" customFormat="1" ht="74.25" customHeight="1">
      <c r="A261" s="33"/>
      <c r="B261" s="28"/>
      <c r="C261" s="27"/>
      <c r="D261" s="27"/>
      <c r="E261" s="28"/>
      <c r="F261" s="27"/>
      <c r="G261" s="27" t="s">
        <v>26</v>
      </c>
      <c r="H261" s="27"/>
      <c r="I261" s="27" t="s">
        <v>40</v>
      </c>
      <c r="J261" s="29"/>
      <c r="K261" s="27"/>
      <c r="L261" s="74"/>
      <c r="M261" s="30"/>
      <c r="N261" s="31"/>
      <c r="O261" s="182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</row>
    <row r="262" spans="1:163" s="14" customFormat="1" ht="74.25" customHeight="1">
      <c r="A262" s="27" t="s">
        <v>0</v>
      </c>
      <c r="B262" s="28" t="s">
        <v>2</v>
      </c>
      <c r="C262" s="27" t="s">
        <v>15</v>
      </c>
      <c r="D262" s="27" t="s">
        <v>3</v>
      </c>
      <c r="E262" s="28" t="s">
        <v>4</v>
      </c>
      <c r="F262" s="27" t="s">
        <v>23</v>
      </c>
      <c r="G262" s="27" t="s">
        <v>7</v>
      </c>
      <c r="H262" s="27" t="s">
        <v>8</v>
      </c>
      <c r="I262" s="27" t="s">
        <v>10</v>
      </c>
      <c r="J262" s="29" t="s">
        <v>11</v>
      </c>
      <c r="K262" s="27" t="s">
        <v>96</v>
      </c>
      <c r="L262" s="74" t="s">
        <v>22</v>
      </c>
      <c r="M262" s="30" t="s">
        <v>111</v>
      </c>
      <c r="N262" s="31" t="s">
        <v>15</v>
      </c>
      <c r="O262" s="182" t="s">
        <v>74</v>
      </c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</row>
    <row r="263" spans="1:163" s="14" customFormat="1" ht="74.25" customHeight="1">
      <c r="A263" s="27" t="s">
        <v>1</v>
      </c>
      <c r="B263" s="28" t="s">
        <v>1</v>
      </c>
      <c r="C263" s="27" t="s">
        <v>29</v>
      </c>
      <c r="D263" s="27" t="s">
        <v>21</v>
      </c>
      <c r="E263" s="28" t="s">
        <v>5</v>
      </c>
      <c r="F263" s="27" t="s">
        <v>53</v>
      </c>
      <c r="G263" s="27" t="s">
        <v>6</v>
      </c>
      <c r="H263" s="27" t="s">
        <v>53</v>
      </c>
      <c r="I263" s="27" t="s">
        <v>53</v>
      </c>
      <c r="J263" s="29" t="s">
        <v>12</v>
      </c>
      <c r="K263" s="27" t="s">
        <v>13</v>
      </c>
      <c r="L263" s="74" t="s">
        <v>14</v>
      </c>
      <c r="M263" s="30" t="s">
        <v>112</v>
      </c>
      <c r="N263" s="31" t="s">
        <v>16</v>
      </c>
      <c r="O263" s="182" t="s">
        <v>75</v>
      </c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</row>
    <row r="264" spans="1:163" s="14" customFormat="1" ht="74.25" customHeight="1" thickBot="1">
      <c r="A264" s="34"/>
      <c r="B264" s="35"/>
      <c r="C264" s="34"/>
      <c r="D264" s="36" t="s">
        <v>50</v>
      </c>
      <c r="E264" s="37"/>
      <c r="F264" s="36" t="s">
        <v>6</v>
      </c>
      <c r="G264" s="36"/>
      <c r="H264" s="36" t="s">
        <v>9</v>
      </c>
      <c r="I264" s="36" t="s">
        <v>39</v>
      </c>
      <c r="J264" s="38" t="s">
        <v>51</v>
      </c>
      <c r="K264" s="36"/>
      <c r="L264" s="75"/>
      <c r="M264" s="39"/>
      <c r="N264" s="40"/>
      <c r="O264" s="182" t="s">
        <v>76</v>
      </c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  <c r="BZ264" s="159"/>
      <c r="CA264" s="159"/>
      <c r="CB264" s="159"/>
      <c r="CC264" s="159"/>
      <c r="CD264" s="159"/>
      <c r="CE264" s="159"/>
      <c r="CF264" s="159"/>
      <c r="CG264" s="159"/>
      <c r="CH264" s="159"/>
      <c r="CI264" s="159"/>
      <c r="CJ264" s="159"/>
      <c r="CK264" s="159"/>
      <c r="CL264" s="159"/>
      <c r="CM264" s="159"/>
      <c r="CN264" s="159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</row>
    <row r="265" spans="1:18" s="205" customFormat="1" ht="76.5" customHeight="1">
      <c r="A265" s="196" t="s">
        <v>326</v>
      </c>
      <c r="B265" s="197">
        <v>43054</v>
      </c>
      <c r="C265" s="198">
        <v>400000</v>
      </c>
      <c r="D265" s="196">
        <v>364</v>
      </c>
      <c r="E265" s="197">
        <f aca="true" t="shared" si="28" ref="E265:E270">B265+365</f>
        <v>43419</v>
      </c>
      <c r="F265" s="196">
        <v>5</v>
      </c>
      <c r="G265" s="196">
        <v>3</v>
      </c>
      <c r="H265" s="191">
        <v>662000</v>
      </c>
      <c r="I265" s="191">
        <v>399510</v>
      </c>
      <c r="J265" s="201">
        <v>1.6563</v>
      </c>
      <c r="K265" s="200" t="s">
        <v>327</v>
      </c>
      <c r="L265" s="201">
        <v>0.039</v>
      </c>
      <c r="M265" s="191">
        <v>387234</v>
      </c>
      <c r="N265" s="202">
        <v>400010</v>
      </c>
      <c r="O265" s="191">
        <f>N265</f>
        <v>400010</v>
      </c>
      <c r="Q265" s="203"/>
      <c r="R265" s="204"/>
    </row>
    <row r="266" spans="1:29" s="206" customFormat="1" ht="76.5" customHeight="1">
      <c r="A266" s="196" t="s">
        <v>328</v>
      </c>
      <c r="B266" s="197">
        <v>43082</v>
      </c>
      <c r="C266" s="198">
        <v>400000</v>
      </c>
      <c r="D266" s="196">
        <v>364</v>
      </c>
      <c r="E266" s="197">
        <f t="shared" si="28"/>
        <v>43447</v>
      </c>
      <c r="F266" s="196">
        <v>7</v>
      </c>
      <c r="G266" s="196">
        <v>5</v>
      </c>
      <c r="H266" s="191">
        <v>664000</v>
      </c>
      <c r="I266" s="191">
        <v>399530</v>
      </c>
      <c r="J266" s="201">
        <v>1.6613</v>
      </c>
      <c r="K266" s="200" t="s">
        <v>329</v>
      </c>
      <c r="L266" s="201">
        <v>0.039</v>
      </c>
      <c r="M266" s="191">
        <v>385914</v>
      </c>
      <c r="N266" s="191">
        <v>400030</v>
      </c>
      <c r="O266" s="202">
        <f>N266+O265</f>
        <v>800040</v>
      </c>
      <c r="P266" s="205"/>
      <c r="Q266" s="203"/>
      <c r="R266" s="204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19"/>
    </row>
    <row r="267" spans="1:29" s="206" customFormat="1" ht="76.5" customHeight="1">
      <c r="A267" s="196" t="s">
        <v>330</v>
      </c>
      <c r="B267" s="197">
        <v>43229</v>
      </c>
      <c r="C267" s="198">
        <v>100000</v>
      </c>
      <c r="D267" s="196">
        <v>364</v>
      </c>
      <c r="E267" s="197">
        <f t="shared" si="28"/>
        <v>43594</v>
      </c>
      <c r="F267" s="196">
        <v>6</v>
      </c>
      <c r="G267" s="196">
        <v>4</v>
      </c>
      <c r="H267" s="191">
        <v>454500</v>
      </c>
      <c r="I267" s="191">
        <v>99010</v>
      </c>
      <c r="J267" s="201">
        <v>4.555</v>
      </c>
      <c r="K267" s="200" t="s">
        <v>331</v>
      </c>
      <c r="L267" s="201">
        <v>0.035</v>
      </c>
      <c r="M267" s="191">
        <v>96915</v>
      </c>
      <c r="N267" s="191">
        <v>100010</v>
      </c>
      <c r="O267" s="202">
        <f>N267+O266</f>
        <v>900050</v>
      </c>
      <c r="P267" s="205"/>
      <c r="Q267" s="203"/>
      <c r="R267" s="204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19"/>
    </row>
    <row r="268" spans="1:18" s="205" customFormat="1" ht="76.5" customHeight="1">
      <c r="A268" s="196" t="s">
        <v>332</v>
      </c>
      <c r="B268" s="197">
        <v>43257</v>
      </c>
      <c r="C268" s="198">
        <v>100000</v>
      </c>
      <c r="D268" s="196">
        <v>364</v>
      </c>
      <c r="E268" s="197">
        <f t="shared" si="28"/>
        <v>43622</v>
      </c>
      <c r="F268" s="196">
        <v>6</v>
      </c>
      <c r="G268" s="196">
        <v>3</v>
      </c>
      <c r="H268" s="191">
        <v>434500</v>
      </c>
      <c r="I268" s="191">
        <v>99010</v>
      </c>
      <c r="J268" s="201">
        <v>4.355</v>
      </c>
      <c r="K268" s="200" t="s">
        <v>333</v>
      </c>
      <c r="L268" s="201">
        <v>0.032</v>
      </c>
      <c r="M268" s="191">
        <v>96988</v>
      </c>
      <c r="N268" s="191">
        <v>100010</v>
      </c>
      <c r="O268" s="191">
        <f>N268+O267</f>
        <v>1000060</v>
      </c>
      <c r="Q268" s="203"/>
      <c r="R268" s="204"/>
    </row>
    <row r="269" spans="1:18" s="205" customFormat="1" ht="76.5" customHeight="1">
      <c r="A269" s="196" t="s">
        <v>334</v>
      </c>
      <c r="B269" s="197">
        <v>43320</v>
      </c>
      <c r="C269" s="198">
        <v>150000</v>
      </c>
      <c r="D269" s="196">
        <v>364</v>
      </c>
      <c r="E269" s="197">
        <f t="shared" si="28"/>
        <v>43685</v>
      </c>
      <c r="F269" s="196">
        <v>7</v>
      </c>
      <c r="G269" s="196">
        <v>4</v>
      </c>
      <c r="H269" s="191">
        <v>695500</v>
      </c>
      <c r="I269" s="191">
        <v>149020</v>
      </c>
      <c r="J269" s="201">
        <v>4.6433</v>
      </c>
      <c r="K269" s="200" t="s">
        <v>335</v>
      </c>
      <c r="L269" s="201">
        <v>0.029</v>
      </c>
      <c r="M269" s="191">
        <v>146217</v>
      </c>
      <c r="N269" s="191">
        <v>150020</v>
      </c>
      <c r="O269" s="191">
        <f>N269+O268</f>
        <v>1150080</v>
      </c>
      <c r="Q269" s="203"/>
      <c r="R269" s="204"/>
    </row>
    <row r="270" spans="1:18" s="205" customFormat="1" ht="76.5" customHeight="1">
      <c r="A270" s="196" t="s">
        <v>336</v>
      </c>
      <c r="B270" s="197">
        <v>43383</v>
      </c>
      <c r="C270" s="198">
        <v>100000</v>
      </c>
      <c r="D270" s="196">
        <v>364</v>
      </c>
      <c r="E270" s="197">
        <f t="shared" si="28"/>
        <v>43748</v>
      </c>
      <c r="F270" s="196">
        <v>7</v>
      </c>
      <c r="G270" s="196">
        <v>1</v>
      </c>
      <c r="H270" s="191">
        <v>444500</v>
      </c>
      <c r="I270" s="191">
        <v>99000</v>
      </c>
      <c r="J270" s="201">
        <v>4.455</v>
      </c>
      <c r="K270" s="200" t="s">
        <v>337</v>
      </c>
      <c r="L270" s="201">
        <v>0.024</v>
      </c>
      <c r="M270" s="191">
        <v>97952</v>
      </c>
      <c r="N270" s="191">
        <v>100000</v>
      </c>
      <c r="O270" s="191">
        <f>N270+O269</f>
        <v>1250080</v>
      </c>
      <c r="Q270" s="203"/>
      <c r="R270" s="204"/>
    </row>
    <row r="271" spans="2:14" s="7" customFormat="1" ht="34.5" customHeight="1">
      <c r="B271" s="9"/>
      <c r="E271" s="10"/>
      <c r="J271" s="11"/>
      <c r="L271" s="12"/>
      <c r="M271" s="8"/>
      <c r="N271" s="8"/>
    </row>
    <row r="272" spans="2:14" s="7" customFormat="1" ht="34.5" customHeight="1">
      <c r="B272" s="9"/>
      <c r="E272" s="10"/>
      <c r="J272" s="11"/>
      <c r="L272" s="12"/>
      <c r="M272" s="8"/>
      <c r="N272" s="8"/>
    </row>
    <row r="273" spans="2:14" s="7" customFormat="1" ht="34.5" customHeight="1">
      <c r="B273" s="9"/>
      <c r="E273" s="10"/>
      <c r="J273" s="11"/>
      <c r="L273" s="12"/>
      <c r="M273" s="8"/>
      <c r="N273" s="8"/>
    </row>
    <row r="274" spans="2:14" s="7" customFormat="1" ht="34.5" customHeight="1">
      <c r="B274" s="9"/>
      <c r="E274" s="10"/>
      <c r="J274" s="11"/>
      <c r="L274" s="12"/>
      <c r="M274" s="8"/>
      <c r="N274" s="8"/>
    </row>
    <row r="275" spans="2:14" s="7" customFormat="1" ht="34.5" customHeight="1">
      <c r="B275" s="9"/>
      <c r="E275" s="10"/>
      <c r="J275" s="11"/>
      <c r="L275" s="12"/>
      <c r="M275" s="8"/>
      <c r="N275" s="8"/>
    </row>
    <row r="276" spans="2:14" s="7" customFormat="1" ht="34.5" customHeight="1">
      <c r="B276" s="9"/>
      <c r="E276" s="10"/>
      <c r="J276" s="11"/>
      <c r="L276" s="12"/>
      <c r="M276" s="8"/>
      <c r="N276" s="8"/>
    </row>
    <row r="277" spans="2:14" s="7" customFormat="1" ht="34.5" customHeight="1">
      <c r="B277" s="9"/>
      <c r="E277" s="10"/>
      <c r="J277" s="11"/>
      <c r="L277" s="12"/>
      <c r="M277" s="8"/>
      <c r="N277" s="8"/>
    </row>
    <row r="278" spans="2:14" s="7" customFormat="1" ht="34.5" customHeight="1">
      <c r="B278" s="9"/>
      <c r="E278" s="10"/>
      <c r="J278" s="11"/>
      <c r="L278" s="12"/>
      <c r="M278" s="8"/>
      <c r="N278" s="8"/>
    </row>
    <row r="279" spans="2:14" s="7" customFormat="1" ht="34.5" customHeight="1">
      <c r="B279" s="9"/>
      <c r="E279" s="10"/>
      <c r="J279" s="11"/>
      <c r="L279" s="12"/>
      <c r="M279" s="8"/>
      <c r="N279" s="8"/>
    </row>
    <row r="280" spans="2:14" s="7" customFormat="1" ht="34.5" customHeight="1">
      <c r="B280" s="9"/>
      <c r="E280" s="10"/>
      <c r="J280" s="11"/>
      <c r="L280" s="12"/>
      <c r="M280" s="8"/>
      <c r="N280" s="8"/>
    </row>
    <row r="281" spans="2:14" s="7" customFormat="1" ht="34.5" customHeight="1">
      <c r="B281" s="9"/>
      <c r="E281" s="10"/>
      <c r="J281" s="11"/>
      <c r="L281" s="12"/>
      <c r="M281" s="8"/>
      <c r="N281" s="8"/>
    </row>
    <row r="282" spans="2:14" s="7" customFormat="1" ht="34.5" customHeight="1">
      <c r="B282" s="9"/>
      <c r="E282" s="10"/>
      <c r="J282" s="11"/>
      <c r="L282" s="12"/>
      <c r="M282" s="8"/>
      <c r="N282" s="8"/>
    </row>
    <row r="283" spans="2:14" s="7" customFormat="1" ht="34.5" customHeight="1">
      <c r="B283" s="9"/>
      <c r="E283" s="10"/>
      <c r="J283" s="11"/>
      <c r="L283" s="12"/>
      <c r="M283" s="8"/>
      <c r="N283" s="8"/>
    </row>
    <row r="284" spans="2:14" s="7" customFormat="1" ht="34.5" customHeight="1">
      <c r="B284" s="9"/>
      <c r="E284" s="10"/>
      <c r="J284" s="11"/>
      <c r="L284" s="12"/>
      <c r="M284" s="8"/>
      <c r="N284" s="8"/>
    </row>
    <row r="285" spans="2:14" s="7" customFormat="1" ht="34.5" customHeight="1">
      <c r="B285" s="9"/>
      <c r="E285" s="10"/>
      <c r="J285" s="11"/>
      <c r="L285" s="12"/>
      <c r="M285" s="8"/>
      <c r="N285" s="8"/>
    </row>
    <row r="286" spans="2:14" s="7" customFormat="1" ht="34.5" customHeight="1">
      <c r="B286" s="9"/>
      <c r="E286" s="10"/>
      <c r="J286" s="11"/>
      <c r="L286" s="12"/>
      <c r="M286" s="8"/>
      <c r="N286" s="8"/>
    </row>
    <row r="287" spans="2:14" s="7" customFormat="1" ht="34.5" customHeight="1">
      <c r="B287" s="9"/>
      <c r="E287" s="10"/>
      <c r="J287" s="11"/>
      <c r="L287" s="12"/>
      <c r="M287" s="8"/>
      <c r="N287" s="8"/>
    </row>
    <row r="288" spans="2:14" s="7" customFormat="1" ht="34.5" customHeight="1">
      <c r="B288" s="9"/>
      <c r="E288" s="10"/>
      <c r="J288" s="11"/>
      <c r="L288" s="12"/>
      <c r="M288" s="8"/>
      <c r="N288" s="8"/>
    </row>
    <row r="289" spans="2:14" s="7" customFormat="1" ht="34.5" customHeight="1">
      <c r="B289" s="9"/>
      <c r="E289" s="10"/>
      <c r="J289" s="11"/>
      <c r="L289" s="12"/>
      <c r="M289" s="8"/>
      <c r="N289" s="8"/>
    </row>
    <row r="290" spans="2:14" s="7" customFormat="1" ht="34.5" customHeight="1">
      <c r="B290" s="9"/>
      <c r="E290" s="10"/>
      <c r="J290" s="11"/>
      <c r="L290" s="12"/>
      <c r="M290" s="8"/>
      <c r="N290" s="8"/>
    </row>
    <row r="291" spans="2:14" s="7" customFormat="1" ht="34.5" customHeight="1">
      <c r="B291" s="9"/>
      <c r="E291" s="10"/>
      <c r="J291" s="11"/>
      <c r="L291" s="12"/>
      <c r="M291" s="8"/>
      <c r="N291" s="8"/>
    </row>
    <row r="292" spans="2:14" s="7" customFormat="1" ht="34.5" customHeight="1">
      <c r="B292" s="9"/>
      <c r="E292" s="10"/>
      <c r="J292" s="11"/>
      <c r="L292" s="12"/>
      <c r="M292" s="8"/>
      <c r="N292" s="8"/>
    </row>
    <row r="293" spans="2:14" s="7" customFormat="1" ht="34.5" customHeight="1">
      <c r="B293" s="9"/>
      <c r="E293" s="10"/>
      <c r="J293" s="11"/>
      <c r="L293" s="12"/>
      <c r="M293" s="8"/>
      <c r="N293" s="8"/>
    </row>
    <row r="294" spans="2:14" s="7" customFormat="1" ht="34.5" customHeight="1">
      <c r="B294" s="9"/>
      <c r="E294" s="10"/>
      <c r="J294" s="11"/>
      <c r="L294" s="12"/>
      <c r="M294" s="8"/>
      <c r="N294" s="8"/>
    </row>
    <row r="295" spans="2:14" s="7" customFormat="1" ht="34.5" customHeight="1">
      <c r="B295" s="9"/>
      <c r="E295" s="10"/>
      <c r="J295" s="11"/>
      <c r="L295" s="12"/>
      <c r="M295" s="8"/>
      <c r="N295" s="8"/>
    </row>
    <row r="296" spans="2:14" s="7" customFormat="1" ht="34.5" customHeight="1">
      <c r="B296" s="9"/>
      <c r="E296" s="10"/>
      <c r="J296" s="11"/>
      <c r="L296" s="12"/>
      <c r="M296" s="8"/>
      <c r="N296" s="8"/>
    </row>
    <row r="297" spans="2:14" s="7" customFormat="1" ht="34.5" customHeight="1">
      <c r="B297" s="9"/>
      <c r="E297" s="10"/>
      <c r="J297" s="11"/>
      <c r="L297" s="12"/>
      <c r="M297" s="8"/>
      <c r="N297" s="8"/>
    </row>
    <row r="298" spans="2:14" s="7" customFormat="1" ht="34.5" customHeight="1">
      <c r="B298" s="9"/>
      <c r="E298" s="10"/>
      <c r="J298" s="11"/>
      <c r="L298" s="12"/>
      <c r="M298" s="8"/>
      <c r="N298" s="8"/>
    </row>
    <row r="299" spans="2:14" s="7" customFormat="1" ht="34.5" customHeight="1">
      <c r="B299" s="9"/>
      <c r="E299" s="10"/>
      <c r="J299" s="11"/>
      <c r="L299" s="12"/>
      <c r="M299" s="8"/>
      <c r="N299" s="8"/>
    </row>
    <row r="300" spans="2:14" s="7" customFormat="1" ht="34.5" customHeight="1">
      <c r="B300" s="9"/>
      <c r="E300" s="10"/>
      <c r="J300" s="11"/>
      <c r="L300" s="12"/>
      <c r="M300" s="8"/>
      <c r="N300" s="8"/>
    </row>
    <row r="301" spans="2:14" s="7" customFormat="1" ht="34.5" customHeight="1">
      <c r="B301" s="9"/>
      <c r="E301" s="10"/>
      <c r="J301" s="11"/>
      <c r="L301" s="12"/>
      <c r="M301" s="8"/>
      <c r="N301" s="8"/>
    </row>
    <row r="302" spans="2:14" s="7" customFormat="1" ht="34.5" customHeight="1">
      <c r="B302" s="9"/>
      <c r="E302" s="10"/>
      <c r="J302" s="11"/>
      <c r="L302" s="12"/>
      <c r="M302" s="8"/>
      <c r="N302" s="8"/>
    </row>
    <row r="303" spans="2:14" s="7" customFormat="1" ht="34.5" customHeight="1">
      <c r="B303" s="9"/>
      <c r="E303" s="10"/>
      <c r="J303" s="11"/>
      <c r="L303" s="12"/>
      <c r="M303" s="8"/>
      <c r="N303" s="8"/>
    </row>
    <row r="304" spans="2:14" s="7" customFormat="1" ht="34.5" customHeight="1">
      <c r="B304" s="9"/>
      <c r="E304" s="10"/>
      <c r="J304" s="11"/>
      <c r="L304" s="12"/>
      <c r="M304" s="8"/>
      <c r="N304" s="8"/>
    </row>
    <row r="305" spans="2:14" s="7" customFormat="1" ht="34.5" customHeight="1">
      <c r="B305" s="9"/>
      <c r="E305" s="10"/>
      <c r="J305" s="11"/>
      <c r="L305" s="12"/>
      <c r="M305" s="8"/>
      <c r="N305" s="8"/>
    </row>
    <row r="306" spans="2:14" s="7" customFormat="1" ht="34.5" customHeight="1">
      <c r="B306" s="9"/>
      <c r="E306" s="10"/>
      <c r="J306" s="11"/>
      <c r="L306" s="12"/>
      <c r="M306" s="8"/>
      <c r="N306" s="8"/>
    </row>
    <row r="307" spans="2:14" s="7" customFormat="1" ht="34.5" customHeight="1">
      <c r="B307" s="9"/>
      <c r="E307" s="10"/>
      <c r="J307" s="11"/>
      <c r="L307" s="12"/>
      <c r="M307" s="8"/>
      <c r="N307" s="8"/>
    </row>
    <row r="308" spans="2:14" s="7" customFormat="1" ht="34.5" customHeight="1">
      <c r="B308" s="9"/>
      <c r="E308" s="10"/>
      <c r="J308" s="11"/>
      <c r="L308" s="12"/>
      <c r="M308" s="8"/>
      <c r="N308" s="8"/>
    </row>
    <row r="309" spans="2:14" s="7" customFormat="1" ht="34.5" customHeight="1">
      <c r="B309" s="9"/>
      <c r="E309" s="10"/>
      <c r="J309" s="11"/>
      <c r="L309" s="12"/>
      <c r="M309" s="8"/>
      <c r="N309" s="8"/>
    </row>
    <row r="310" spans="2:14" s="7" customFormat="1" ht="34.5" customHeight="1">
      <c r="B310" s="9"/>
      <c r="E310" s="10"/>
      <c r="J310" s="11"/>
      <c r="L310" s="12"/>
      <c r="M310" s="8"/>
      <c r="N310" s="8"/>
    </row>
    <row r="311" spans="2:14" s="7" customFormat="1" ht="34.5" customHeight="1">
      <c r="B311" s="9"/>
      <c r="E311" s="10"/>
      <c r="J311" s="11"/>
      <c r="L311" s="12"/>
      <c r="M311" s="8"/>
      <c r="N311" s="8"/>
    </row>
    <row r="312" spans="2:14" s="7" customFormat="1" ht="34.5" customHeight="1">
      <c r="B312" s="9"/>
      <c r="E312" s="10"/>
      <c r="J312" s="11"/>
      <c r="L312" s="12"/>
      <c r="M312" s="8"/>
      <c r="N312" s="8"/>
    </row>
    <row r="313" spans="2:14" s="7" customFormat="1" ht="34.5" customHeight="1">
      <c r="B313" s="9"/>
      <c r="E313" s="10"/>
      <c r="J313" s="11"/>
      <c r="L313" s="12"/>
      <c r="M313" s="8"/>
      <c r="N313" s="8"/>
    </row>
    <row r="314" spans="2:14" s="7" customFormat="1" ht="34.5" customHeight="1">
      <c r="B314" s="9"/>
      <c r="E314" s="10"/>
      <c r="J314" s="11"/>
      <c r="L314" s="12"/>
      <c r="M314" s="8"/>
      <c r="N314" s="8"/>
    </row>
    <row r="315" spans="2:14" s="7" customFormat="1" ht="34.5" customHeight="1">
      <c r="B315" s="9"/>
      <c r="E315" s="10"/>
      <c r="J315" s="11"/>
      <c r="L315" s="12"/>
      <c r="M315" s="8"/>
      <c r="N315" s="8"/>
    </row>
    <row r="316" spans="2:14" s="7" customFormat="1" ht="34.5" customHeight="1">
      <c r="B316" s="9"/>
      <c r="E316" s="10"/>
      <c r="J316" s="11"/>
      <c r="L316" s="12"/>
      <c r="M316" s="8"/>
      <c r="N316" s="8"/>
    </row>
    <row r="317" spans="2:92" s="7" customFormat="1" ht="34.5" customHeight="1">
      <c r="B317" s="9"/>
      <c r="E317" s="10"/>
      <c r="J317" s="11"/>
      <c r="L317" s="12"/>
      <c r="M317" s="8"/>
      <c r="N317" s="8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2:96" s="7" customFormat="1" ht="34.5" customHeight="1">
      <c r="B318" s="9"/>
      <c r="E318" s="10"/>
      <c r="J318" s="11"/>
      <c r="L318" s="12"/>
      <c r="M318" s="8"/>
      <c r="N318" s="8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</row>
  </sheetData>
  <sheetProtection/>
  <mergeCells count="9">
    <mergeCell ref="F3:M3"/>
    <mergeCell ref="F2:L2"/>
    <mergeCell ref="E258:L258"/>
    <mergeCell ref="F70:K70"/>
    <mergeCell ref="G185:H185"/>
    <mergeCell ref="J185:K185"/>
    <mergeCell ref="E206:I206"/>
    <mergeCell ref="K206:L206"/>
    <mergeCell ref="F234:M234"/>
  </mergeCells>
  <printOptions horizontalCentered="1"/>
  <pageMargins left="0" right="0" top="0.196850393700787" bottom="0.196850393700787" header="0.196850393700787" footer="0.196850393700787"/>
  <pageSetup horizontalDpi="600" verticalDpi="600" orientation="landscape" paperSize="9" scale="15" r:id="rId3"/>
  <rowBreaks count="7" manualBreakCount="7">
    <brk id="44" max="14" man="1"/>
    <brk id="89" max="255" man="1"/>
    <brk id="118" max="14" man="1"/>
    <brk id="145" max="255" man="1"/>
    <brk id="179" max="14" man="1"/>
    <brk id="209" max="14" man="1"/>
    <brk id="25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Layla Shahatha</cp:lastModifiedBy>
  <cp:lastPrinted>2018-10-11T06:21:43Z</cp:lastPrinted>
  <dcterms:created xsi:type="dcterms:W3CDTF">2003-09-19T07:09:32Z</dcterms:created>
  <dcterms:modified xsi:type="dcterms:W3CDTF">2018-10-14T10:44:35Z</dcterms:modified>
  <cp:category/>
  <cp:version/>
  <cp:contentType/>
  <cp:contentStatus/>
</cp:coreProperties>
</file>